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765" windowWidth="19320" windowHeight="11820" activeTab="0"/>
  </bookViews>
  <sheets>
    <sheet name="Доходы" sheetId="1" r:id="rId1"/>
  </sheets>
  <definedNames>
    <definedName name="_xlnm.Print_Titles" localSheetId="0">'Доходы'!$12:$15</definedName>
    <definedName name="_xlnm.Print_Area" localSheetId="0">'Доходы'!$A$1:$N$293</definedName>
  </definedNames>
  <calcPr fullCalcOnLoad="1"/>
</workbook>
</file>

<file path=xl/sharedStrings.xml><?xml version="1.0" encoding="utf-8"?>
<sst xmlns="http://schemas.openxmlformats.org/spreadsheetml/2006/main" count="714" uniqueCount="403">
  <si>
    <t>Комитет по управлению муниципальным имуществом</t>
  </si>
  <si>
    <t>97411302995050000130</t>
  </si>
  <si>
    <t>Управление Федеральной налоговой службы по Иркутской области</t>
  </si>
  <si>
    <t>182</t>
  </si>
  <si>
    <t>18210102010011000110</t>
  </si>
  <si>
    <t>18210102010012100110</t>
  </si>
  <si>
    <t>18210102010014000110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</si>
  <si>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</si>
  <si>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</si>
  <si>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</si>
  <si>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</si>
  <si>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</si>
  <si>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</si>
  <si>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18210102040011000110</t>
  </si>
  <si>
    <t>18210502010021000110</t>
  </si>
  <si>
    <t>18210502010022100110</t>
  </si>
  <si>
    <t>18210502010023000110</t>
  </si>
  <si>
    <t>18210502020021000110</t>
  </si>
  <si>
    <t>18210502020022100110</t>
  </si>
  <si>
    <t>18210503010011000110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</si>
  <si>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</si>
  <si>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</si>
  <si>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</si>
  <si>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188</t>
  </si>
  <si>
    <t>Главное управление внутренних дел по Иркутской области</t>
  </si>
  <si>
    <t>318</t>
  </si>
  <si>
    <t>321</t>
  </si>
  <si>
    <t>Федеральная служба государственной регистрации, кадастра и картографии</t>
  </si>
  <si>
    <t>415</t>
  </si>
  <si>
    <t>809</t>
  </si>
  <si>
    <t>Министерство сельского хозяйства Иркутской области</t>
  </si>
  <si>
    <t>815</t>
  </si>
  <si>
    <t>Министерство природных ресурсов и экологии Иркутской области</t>
  </si>
  <si>
    <t>957</t>
  </si>
  <si>
    <t>Отдел культуры администрации Усть-Удинского района</t>
  </si>
  <si>
    <t>966</t>
  </si>
  <si>
    <t>96611105013100000120</t>
  </si>
  <si>
    <t>96611105013130000120</t>
  </si>
  <si>
    <t>96611105035050000120</t>
  </si>
  <si>
    <t>96611107015050000120</t>
  </si>
  <si>
    <t>96611705050050000180</t>
  </si>
  <si>
    <t>18210504020021000110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</si>
  <si>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отмененному))</t>
  </si>
  <si>
    <t>081</t>
  </si>
  <si>
    <t>Федеральная служба по ветеринарному и фитосанитарному надзору</t>
  </si>
  <si>
    <t>177</t>
  </si>
  <si>
    <t>Федеральная служба по надзору в сфере защиты прав потребителей и благополучия человека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</si>
  <si>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</si>
  <si>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498</t>
  </si>
  <si>
    <t>Денежные взыскания (штрафы) за нарушение законодательства Российской Федерации об электроэнергетике</t>
  </si>
  <si>
    <t>49811641000016000140</t>
  </si>
  <si>
    <t>Федеральная служба по экологическому, технологическому и атомному надзору</t>
  </si>
  <si>
    <t>96611402052050000410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</si>
  <si>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</si>
  <si>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</si>
  <si>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</si>
  <si>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99211302995050000130</t>
  </si>
  <si>
    <t>КОДЫ</t>
  </si>
  <si>
    <t>Форма по ОКУД</t>
  </si>
  <si>
    <t xml:space="preserve">                   Дата  </t>
  </si>
  <si>
    <t>Наименование финансового органа</t>
  </si>
  <si>
    <t>Усть-Удинский муниципальный район</t>
  </si>
  <si>
    <t xml:space="preserve">             по ОКПО  </t>
  </si>
  <si>
    <t>Наименование бюджета</t>
  </si>
  <si>
    <t>Бюджет муниципальных районов</t>
  </si>
  <si>
    <t xml:space="preserve">             по ОКТМО  </t>
  </si>
  <si>
    <t>Периодичность: месячная, квартальная, годовая</t>
  </si>
  <si>
    <t>Единица измерения:  руб.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</si>
  <si>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</si>
  <si>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</si>
  <si>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</si>
  <si>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</si>
  <si>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</si>
  <si>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</si>
  <si>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</si>
  <si>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</si>
  <si>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бюджет территори- ального государст- венного внебюджетного фонда</t>
  </si>
  <si>
    <t>Доходы бюджета - ИТОГО</t>
  </si>
  <si>
    <t>010</t>
  </si>
  <si>
    <t>х</t>
  </si>
  <si>
    <t>в том числе:</t>
  </si>
  <si>
    <t>Администрация Усть-Удинского района</t>
  </si>
  <si>
    <t>Межбюджетные трансферты, передаваемые  бюджетам  муниципальных  районов  из  бюджетов  поселений   на  осуществление  части  полномочий   по решению  вопросов  местного  значения в   соответствии с заключенными соглашениями</t>
  </si>
  <si>
    <t>Прочие субвенции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</si>
  <si>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</si>
  <si>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</si>
  <si>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</si>
  <si>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межбюджетные трансферты, передаваемые бюджетам муниципальных районов</t>
  </si>
  <si>
    <t>Министерство юстиции Российской Федерации</t>
  </si>
  <si>
    <t>Генеральная прокуратура Российской Федерации</t>
  </si>
  <si>
    <t>97411301995050000130</t>
  </si>
  <si>
    <t>Отчет об исполнении бюджета</t>
  </si>
  <si>
    <t>Неисполненные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</si>
  <si>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</si>
  <si>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</si>
  <si>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</si>
  <si>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</si>
  <si>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</si>
  <si>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</si>
  <si>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</si>
  <si>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</si>
  <si>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</si>
  <si>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</si>
  <si>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</si>
  <si>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</si>
  <si>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</si>
  <si>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Прочие доходы от оказания платных услуг (работ) получателями средств бюджетов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</si>
  <si>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</si>
  <si>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</si>
  <si>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неналоговые доходы бюджетов муниципальных районов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</si>
  <si>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</si>
  <si>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(штрафы)</t>
  </si>
  <si>
    <t>18210503020011000110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</si>
  <si>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</si>
  <si>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Невыясненные поступления, зачисляемые в бюджеты муниципальных районов</t>
  </si>
  <si>
    <t>96611701050050000180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</si>
  <si>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</si>
  <si>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99110807084011000110</t>
  </si>
  <si>
    <t>Финансовое управление администрации Усть-Удинского района</t>
  </si>
  <si>
    <t>04811201010016000120</t>
  </si>
  <si>
    <t>04811201020016000120</t>
  </si>
  <si>
    <t>Управление Федеральной службы по надзору в сфере природопользования (Росприроднадзора) по Иркутской области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</si>
  <si>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</si>
  <si>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</si>
  <si>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</si>
  <si>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</si>
  <si>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141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</si>
  <si>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</si>
  <si>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96611105025050000120</t>
  </si>
  <si>
    <t>18210504020022100110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</si>
  <si>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</si>
  <si>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84011690050050000140</t>
  </si>
  <si>
    <t>Служба ветеренарии Иркутской области</t>
  </si>
  <si>
    <t>840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</si>
  <si>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</si>
  <si>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</si>
  <si>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</si>
  <si>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</si>
  <si>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974</t>
  </si>
  <si>
    <t>Управление образования муниципального образования «Усть-Удинский район»</t>
  </si>
  <si>
    <t>Прочие субсидии бюджетам муниципальных районов</t>
  </si>
  <si>
    <t>99111302995050000130</t>
  </si>
  <si>
    <t>99111705050050000180</t>
  </si>
  <si>
    <t>991</t>
  </si>
  <si>
    <t>Прочие доходы от компенсации затрат бюджетов муниципальных районов</t>
  </si>
  <si>
    <t>992</t>
  </si>
  <si>
    <t>18210501011011000110</t>
  </si>
  <si>
    <t>18210501011013000110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</si>
  <si>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</si>
  <si>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</si>
  <si>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</si>
  <si>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(штрафы)</t>
  </si>
  <si>
    <t>18210501021011000 110</t>
  </si>
  <si>
    <t>18210501021012100 110</t>
  </si>
  <si>
    <t>18210501021013000 110</t>
  </si>
  <si>
    <t>18210501050011000110</t>
  </si>
  <si>
    <t>18210501050012100110</t>
  </si>
  <si>
    <t>18210501050013000110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</si>
  <si>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</si>
  <si>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</si>
  <si>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</si>
  <si>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</si>
  <si>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(штрафы)</t>
  </si>
  <si>
    <t>Налог, взимаемый с налогоплательщиков, выбравших в качестве объекта налогообложения доходы, уменьшенные на величину расходов (штрафы)</t>
  </si>
  <si>
    <t>18210502020023000110</t>
  </si>
  <si>
    <t>Единый налог на вмененный доход для отдельных видов деятельности (за налоговые периоды, истекшие до 1 января 2011 года) (штрафы)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</si>
  <si>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</si>
  <si>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</si>
  <si>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</si>
  <si>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96611105013050000120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</si>
  <si>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</si>
  <si>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96611406013050000430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</si>
  <si>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</si>
  <si>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</si>
  <si>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</si>
  <si>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18210501011014000110</t>
  </si>
  <si>
    <t>Налог, взимаемый с налогоплательщиков, выбравших в качестве объекта налогообложения доходы (прочие поступления)</t>
  </si>
  <si>
    <t>04811201041016000120</t>
  </si>
  <si>
    <t>18210502010024000110</t>
  </si>
  <si>
    <t>Единый налог на вмененный доход для отдельных видов деятельности (прочие поступления)</t>
  </si>
  <si>
    <t>843</t>
  </si>
  <si>
    <t>04811690050056000140</t>
  </si>
  <si>
    <t>99111701050050000180</t>
  </si>
  <si>
    <t>18210102030014000110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</si>
  <si>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(прочие поступления) </t>
  </si>
  <si>
    <t>Министерство лесного комплекса Иркутской области</t>
  </si>
  <si>
    <t>95720225467050000150</t>
  </si>
  <si>
    <t>95720225519050000150</t>
  </si>
  <si>
    <t>99120229999050000150</t>
  </si>
  <si>
    <t>99120235120050000150</t>
  </si>
  <si>
    <t>99220215001050000150</t>
  </si>
  <si>
    <t>99220215002050000150</t>
  </si>
  <si>
    <t>99220229999050000150</t>
  </si>
  <si>
    <t>99220230024050000150</t>
  </si>
  <si>
    <t>99220239999050000150</t>
  </si>
  <si>
    <t>99220240014050000150</t>
  </si>
  <si>
    <t>99221960010050000150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</si>
  <si>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</si>
  <si>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99120225495050000150</t>
  </si>
  <si>
    <t>99120227112050000150</t>
  </si>
  <si>
    <t>96611302995050000130</t>
  </si>
  <si>
    <t>97420229999050000150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</si>
  <si>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</si>
  <si>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</t>
  </si>
  <si>
    <t>41511610123010051140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</si>
  <si>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</si>
  <si>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</si>
  <si>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</si>
  <si>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Министерство социального развития, опеки и попечительства Иркутской области </t>
  </si>
  <si>
    <t>80611601053010035140</t>
  </si>
  <si>
    <t>837</t>
  </si>
  <si>
    <t xml:space="preserve">Агентство по обеспечению деятельности мировых судей Иркутской области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</si>
  <si>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</si>
  <si>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83711601143019000140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</si>
  <si>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</si>
  <si>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</si>
  <si>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18811610123010051140</t>
  </si>
  <si>
    <t>97421960010050000150</t>
  </si>
  <si>
    <t>Субвенции бюджетам муниципальных районов на проведение Всероссийской переписи населения 2020 года</t>
  </si>
  <si>
    <t>99120235469050000150</t>
  </si>
  <si>
    <t>95720229999050000150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</si>
  <si>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</si>
  <si>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99120225255050000150</t>
  </si>
  <si>
    <t>83711601063010000140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</si>
  <si>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</si>
  <si>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18811601123010000140</t>
  </si>
  <si>
    <t>83711601203010000140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</si>
  <si>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</si>
  <si>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80911610123010051140</t>
  </si>
  <si>
    <t>14111610123010051140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</si>
  <si>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</si>
  <si>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83711601053010027140</t>
  </si>
  <si>
    <t>83711601053010351140</t>
  </si>
  <si>
    <t>Административные штрафы, установленные Главой 5 Кодекса Российской
Федерации об административных правонарушениях, за административные
правонарушения, посягающие на права граждан, налагаемые мировыми
судьями, комиссиями по делам несовершеннолетних и защите их прав (штрафы
за неуплату средств на содержание детей или нетрудоспособных родителей</t>
  </si>
  <si>
    <t>83711601053019000140</t>
  </si>
  <si>
    <t>83711601063010009140</t>
  </si>
  <si>
    <t>83711601063010101140</t>
  </si>
  <si>
    <t>83711601073010017140</t>
  </si>
  <si>
    <t>83711601083010037140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</si>
  <si>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</si>
  <si>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83711601083010281140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</si>
  <si>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</si>
  <si>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83711601133019000140</t>
  </si>
  <si>
    <t>83711601153019000140</t>
  </si>
  <si>
    <t>83711601193010005140</t>
  </si>
  <si>
    <t>83711601193010007140</t>
  </si>
  <si>
    <t>83711601193010013140</t>
  </si>
  <si>
    <t>83711601203010013140</t>
  </si>
  <si>
    <t>83711601203019000140</t>
  </si>
  <si>
    <t>84311610123010751140</t>
  </si>
  <si>
    <t>84311610123014851140</t>
  </si>
  <si>
    <t>84311610123015351140</t>
  </si>
  <si>
    <t>84311611050014800140</t>
  </si>
  <si>
    <t>84311611050015300140</t>
  </si>
  <si>
    <t>18210503010012100110</t>
  </si>
  <si>
    <t>Единый сельскохозяйственный налог (пени по соответствующему платежу)</t>
  </si>
  <si>
    <t>83711601203010007140</t>
  </si>
  <si>
    <t>83711601203010008140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</si>
  <si>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</si>
  <si>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</si>
  <si>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</si>
  <si>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</si>
  <si>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</si>
  <si>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</si>
  <si>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</si>
  <si>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 xml:space="preserve">Налог на доходы физ.лиц в виде фиксированных авансовых платежей с доходов, полученных физ.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ст227.1 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</si>
  <si>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</si>
  <si>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</si>
  <si>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</si>
  <si>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</si>
  <si>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18210502010020000110</t>
  </si>
  <si>
    <t>Единый налог на вмененный доход для отдельных видов деятельности</t>
  </si>
  <si>
    <t>18210503010010000110</t>
  </si>
  <si>
    <t>Единый сельскохозяйственный налог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</si>
  <si>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</si>
  <si>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</si>
  <si>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</si>
  <si>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83711601143010000140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</si>
  <si>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</si>
  <si>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</si>
  <si>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</si>
  <si>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</si>
  <si>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</si>
  <si>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84311610123010000140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</si>
  <si>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</si>
  <si>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84311611050010000140</t>
  </si>
  <si>
    <t>99220245303050000150</t>
  </si>
  <si>
    <t>97420225304050000150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</si>
  <si>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госудаственных и муниципальных общеобразовательных организациях </t>
  </si>
  <si>
    <t>18210501022013000110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</si>
  <si>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(штрафы)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</si>
  <si>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</si>
  <si>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18210907053052100110</t>
  </si>
  <si>
    <t>Прочие местные налоги и сборы, мобилизуемые на территориях муниципальных районов (пени по соответствующему платежу)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</si>
  <si>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</si>
  <si>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84311611050014801140</t>
  </si>
  <si>
    <t>95711302995050000130</t>
  </si>
  <si>
    <t>Межбюджетные трансферты, передаваемые бюджетам муниципальных районов на создание модельных муниципальных библиотек</t>
  </si>
  <si>
    <t>95720245454050000150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</si>
  <si>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</si>
  <si>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97420225097050000150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</si>
  <si>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</si>
  <si>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</si>
  <si>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99111607010050000140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</si>
  <si>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</si>
  <si>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
актов, содержащих нормы трудового права)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</si>
  <si>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</si>
  <si>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</si>
  <si>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80611601073010027140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</si>
  <si>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</si>
  <si>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</si>
  <si>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</si>
  <si>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</si>
  <si>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
правонарушения в области связи и информации,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</si>
  <si>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</si>
  <si>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</si>
  <si>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</si>
  <si>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</si>
  <si>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</si>
  <si>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</si>
  <si>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</si>
  <si>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</si>
  <si>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</si>
  <si>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83711601063010091140</t>
  </si>
  <si>
    <t>83711601143010002140</t>
  </si>
  <si>
    <t>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муниципальных районов</t>
  </si>
  <si>
    <t>99121925255050000150</t>
  </si>
  <si>
    <t>99121960010050000150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</si>
  <si>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</si>
  <si>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</si>
  <si>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18210803010011050110</t>
  </si>
  <si>
    <t>18210803010011060110</t>
  </si>
  <si>
    <t>Доходы бюджетов муниципальных районов от возврата бюджетными учреждениями остатков субсидий прошлых лет</t>
  </si>
  <si>
    <t>99121805010050000150</t>
  </si>
  <si>
    <t>99220249999050000150</t>
  </si>
  <si>
    <t>99211701050050000180</t>
  </si>
  <si>
    <t>182105010210130000110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</si>
  <si>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</si>
  <si>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</si>
  <si>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</si>
  <si>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</si>
  <si>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83711601153010006140</t>
  </si>
  <si>
    <t>83711601203010010140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</si>
  <si>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</si>
  <si>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80611601203019000140</t>
  </si>
  <si>
    <t>83711601143010171140</t>
  </si>
  <si>
    <t>83711601193010401140</t>
  </si>
  <si>
    <t>83711601053010000140</t>
  </si>
  <si>
    <t>Субсидии бюджетам муниципальных районов на поддержку отрасли культуры</t>
  </si>
  <si>
    <t>18210504020020000110</t>
  </si>
  <si>
    <t>18210102050011000110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</si>
  <si>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отмененному))</t>
  </si>
  <si>
    <t>83711601143010016140</t>
  </si>
  <si>
    <t>83711601173010007140</t>
  </si>
  <si>
    <t>95721960010050000150</t>
  </si>
  <si>
    <t>Возврат остатков субвенций на проведение Всероссийской переписи населения 2020 года из бюджетов муниципальных районов</t>
  </si>
  <si>
    <t>99121935469050000150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</si>
  <si>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</si>
  <si>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Субсидии бюджетам муниципальных районов на реализацию мероприятий по модернизации школьных систем образования</t>
  </si>
  <si>
    <t>99220225750050000150</t>
  </si>
  <si>
    <t>83711601063019000140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</si>
  <si>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</si>
  <si>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83711601193019000140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</si>
  <si>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</si>
  <si>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отмененному))</t>
  </si>
  <si>
    <t>182105010210140000110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</si>
  <si>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(прочее)</t>
  </si>
  <si>
    <t>Налог, взимаемый в связи с применением патентной системы налогообложения, зачисляемый в бюджеты муниципальных районов</t>
  </si>
  <si>
    <t>83711601073010027140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</si>
  <si>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</si>
  <si>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97420245179050000150</t>
  </si>
  <si>
    <t>Инициативные платежи, зачисляемые в бюджеты муниципальных районов</t>
  </si>
  <si>
    <t>Администрации сельских поселений Усть-Удинского района</t>
  </si>
  <si>
    <t>99211611050010000140</t>
  </si>
  <si>
    <t>99111715030050000150</t>
  </si>
  <si>
    <t>97411607010050000140</t>
  </si>
  <si>
    <t>18210906010023000110</t>
  </si>
  <si>
    <t>Налог с продаж (суммы денежных взысканий (штрафов) по соответствующему платежу согласно законодательству Российской Федерации)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</si>
  <si>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</si>
  <si>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18211618000020000140</t>
  </si>
  <si>
    <t>80611601063010101140</t>
  </si>
  <si>
    <t>83711601063010008140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</si>
  <si>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</si>
  <si>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83711601333010000140</t>
  </si>
  <si>
    <t>97411701050050000180</t>
  </si>
  <si>
    <t>99111611050010000140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</si>
  <si>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</si>
  <si>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18210102130011000110</t>
  </si>
  <si>
    <t>80611601063019000140</t>
  </si>
  <si>
    <t>80611601203010051140</t>
  </si>
  <si>
    <t>81511611050014801140</t>
  </si>
  <si>
    <t>83711601193010030140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</si>
  <si>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</si>
  <si>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99120227576050000150</t>
  </si>
  <si>
    <t>80611601193010013140</t>
  </si>
  <si>
    <t>99120249999050000150</t>
  </si>
  <si>
    <t>на  1 апреля 2024 г.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</si>
  <si>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</si>
  <si>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99220805000050000150</t>
  </si>
  <si>
    <t>99221805010050000150</t>
  </si>
  <si>
    <t>99221945303050000150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</si>
  <si>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из бюджетов муниципальных районов</t>
  </si>
  <si>
    <t>99211705050050000180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</si>
</sst>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\ _₽"/>
    <numFmt numFmtId="180" formatCode="#,##0.000"/>
    <numFmt numFmtId="181" formatCode="#,##0.0000"/>
    <numFmt numFmtId="182" formatCode="#,##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theme="3"/>
      <name val="Times New Roman"/>
      <family val="1"/>
    </font>
    <font>
      <b/>
      <sz val="10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1" fontId="6" fillId="0" borderId="0" xfId="60" applyFont="1" applyAlignment="1">
      <alignment horizontal="center" vertical="top"/>
    </xf>
    <xf numFmtId="171" fontId="5" fillId="0" borderId="0" xfId="60" applyFont="1" applyAlignment="1">
      <alignment horizontal="left"/>
    </xf>
    <xf numFmtId="171" fontId="5" fillId="0" borderId="10" xfId="60" applyFont="1" applyBorder="1" applyAlignment="1">
      <alignment horizontal="left"/>
    </xf>
    <xf numFmtId="171" fontId="0" fillId="0" borderId="0" xfId="60" applyFont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 indent="1"/>
    </xf>
    <xf numFmtId="171" fontId="12" fillId="0" borderId="12" xfId="60" applyFont="1" applyBorder="1" applyAlignment="1">
      <alignment horizontal="right" vertical="center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 quotePrefix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9" fontId="6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1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 wrapText="1" indent="1"/>
    </xf>
    <xf numFmtId="0" fontId="14" fillId="0" borderId="12" xfId="0" applyFont="1" applyBorder="1" applyAlignment="1">
      <alignment horizontal="center"/>
    </xf>
    <xf numFmtId="173" fontId="13" fillId="0" borderId="12" xfId="0" applyNumberFormat="1" applyFont="1" applyBorder="1" applyAlignment="1">
      <alignment horizontal="left" wrapText="1" indent="1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1" fontId="13" fillId="0" borderId="12" xfId="60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 indent="1"/>
    </xf>
    <xf numFmtId="49" fontId="14" fillId="0" borderId="12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 indent="1"/>
    </xf>
    <xf numFmtId="173" fontId="12" fillId="0" borderId="12" xfId="0" applyNumberFormat="1" applyFont="1" applyBorder="1" applyAlignment="1">
      <alignment horizontal="left" wrapText="1" indent="1"/>
    </xf>
    <xf numFmtId="171" fontId="0" fillId="0" borderId="0" xfId="0" applyNumberFormat="1" applyAlignment="1">
      <alignment horizontal="left" vertical="center"/>
    </xf>
    <xf numFmtId="171" fontId="0" fillId="0" borderId="0" xfId="60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left" wrapText="1" indent="1"/>
    </xf>
    <xf numFmtId="0" fontId="0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/>
    </xf>
    <xf numFmtId="0" fontId="13" fillId="0" borderId="12" xfId="0" applyFont="1" applyBorder="1" applyAlignment="1" quotePrefix="1">
      <alignment horizontal="left" vertical="top" wrapText="1" indent="1"/>
    </xf>
    <xf numFmtId="171" fontId="0" fillId="0" borderId="0" xfId="60" applyFont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15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 quotePrefix="1">
      <alignment horizontal="left" wrapText="1" indent="1"/>
    </xf>
    <xf numFmtId="0" fontId="14" fillId="0" borderId="12" xfId="0" applyFont="1" applyBorder="1" applyAlignment="1">
      <alignment horizontal="left" vertical="justify" wrapText="1" indent="1"/>
    </xf>
    <xf numFmtId="49" fontId="13" fillId="0" borderId="0" xfId="0" applyNumberFormat="1" applyFont="1" applyAlignment="1">
      <alignment horizontal="center" vertical="center"/>
    </xf>
    <xf numFmtId="0" fontId="11" fillId="0" borderId="12" xfId="0" applyNumberFormat="1" applyFont="1" applyBorder="1" applyAlignment="1">
      <alignment horizontal="left" wrapText="1" indent="1"/>
    </xf>
    <xf numFmtId="0" fontId="11" fillId="0" borderId="12" xfId="0" applyFont="1" applyBorder="1" applyAlignment="1">
      <alignment horizontal="left" vertical="justify" wrapText="1" indent="1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" fontId="19" fillId="0" borderId="0" xfId="0" applyNumberFormat="1" applyFont="1" applyAlignment="1">
      <alignment horizontal="left"/>
    </xf>
    <xf numFmtId="4" fontId="13" fillId="0" borderId="12" xfId="60" applyNumberFormat="1" applyFont="1" applyBorder="1" applyAlignment="1">
      <alignment horizontal="center" vertical="center"/>
    </xf>
    <xf numFmtId="4" fontId="12" fillId="32" borderId="12" xfId="6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/>
    </xf>
    <xf numFmtId="4" fontId="13" fillId="32" borderId="12" xfId="60" applyNumberFormat="1" applyFont="1" applyFill="1" applyBorder="1" applyAlignment="1">
      <alignment horizontal="center" vertical="center"/>
    </xf>
    <xf numFmtId="4" fontId="12" fillId="32" borderId="12" xfId="60" applyNumberFormat="1" applyFont="1" applyFill="1" applyBorder="1" applyAlignment="1">
      <alignment horizontal="right" vertical="center"/>
    </xf>
    <xf numFmtId="4" fontId="0" fillId="0" borderId="0" xfId="60" applyNumberFormat="1" applyFont="1" applyAlignment="1">
      <alignment horizontal="left" vertical="center"/>
    </xf>
    <xf numFmtId="4" fontId="16" fillId="32" borderId="0" xfId="6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171" fontId="16" fillId="0" borderId="0" xfId="60" applyFont="1" applyAlignment="1">
      <alignment horizontal="left"/>
    </xf>
    <xf numFmtId="4" fontId="16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Border="1" applyAlignment="1">
      <alignment horizontal="right"/>
    </xf>
    <xf numFmtId="4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171" fontId="19" fillId="0" borderId="0" xfId="60" applyFont="1" applyAlignment="1">
      <alignment horizontal="left"/>
    </xf>
    <xf numFmtId="4" fontId="19" fillId="32" borderId="0" xfId="60" applyNumberFormat="1" applyFont="1" applyFill="1" applyAlignment="1">
      <alignment horizontal="left"/>
    </xf>
    <xf numFmtId="171" fontId="16" fillId="0" borderId="0" xfId="60" applyFont="1" applyAlignment="1">
      <alignment horizontal="center" vertical="center"/>
    </xf>
    <xf numFmtId="3" fontId="16" fillId="32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 indent="1"/>
    </xf>
    <xf numFmtId="49" fontId="13" fillId="0" borderId="12" xfId="0" applyNumberFormat="1" applyFont="1" applyBorder="1" applyAlignment="1">
      <alignment horizontal="left" vertical="top" wrapText="1" indent="1"/>
    </xf>
    <xf numFmtId="171" fontId="13" fillId="0" borderId="18" xfId="60" applyFont="1" applyBorder="1" applyAlignment="1">
      <alignment horizontal="right" vertical="center"/>
    </xf>
    <xf numFmtId="3" fontId="16" fillId="0" borderId="12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left" vertical="center"/>
    </xf>
    <xf numFmtId="4" fontId="18" fillId="32" borderId="0" xfId="0" applyNumberFormat="1" applyFont="1" applyFill="1" applyAlignment="1">
      <alignment horizontal="left"/>
    </xf>
    <xf numFmtId="4" fontId="16" fillId="32" borderId="0" xfId="0" applyNumberFormat="1" applyFont="1" applyFill="1" applyAlignment="1">
      <alignment horizontal="left"/>
    </xf>
    <xf numFmtId="4" fontId="16" fillId="32" borderId="0" xfId="0" applyNumberFormat="1" applyFont="1" applyFill="1" applyAlignment="1">
      <alignment horizontal="right"/>
    </xf>
    <xf numFmtId="4" fontId="0" fillId="32" borderId="0" xfId="0" applyNumberFormat="1" applyFont="1" applyFill="1" applyAlignment="1">
      <alignment horizontal="left" vertical="center"/>
    </xf>
    <xf numFmtId="4" fontId="19" fillId="0" borderId="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vertical="center"/>
    </xf>
    <xf numFmtId="4" fontId="0" fillId="32" borderId="0" xfId="60" applyNumberFormat="1" applyFont="1" applyFill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4" fontId="13" fillId="32" borderId="19" xfId="60" applyNumberFormat="1" applyFont="1" applyFill="1" applyBorder="1" applyAlignment="1">
      <alignment horizontal="center" vertical="center"/>
    </xf>
    <xf numFmtId="4" fontId="13" fillId="32" borderId="20" xfId="60" applyNumberFormat="1" applyFont="1" applyFill="1" applyBorder="1" applyAlignment="1">
      <alignment horizontal="center" vertical="center"/>
    </xf>
    <xf numFmtId="4" fontId="12" fillId="32" borderId="19" xfId="60" applyNumberFormat="1" applyFont="1" applyFill="1" applyBorder="1" applyAlignment="1">
      <alignment horizontal="center" vertical="center"/>
    </xf>
    <xf numFmtId="4" fontId="12" fillId="32" borderId="20" xfId="6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11" fillId="32" borderId="12" xfId="0" applyNumberFormat="1" applyFont="1" applyFill="1" applyBorder="1" applyAlignment="1">
      <alignment horizontal="left" wrapText="1" indent="1"/>
    </xf>
    <xf numFmtId="49" fontId="11" fillId="32" borderId="12" xfId="0" applyNumberFormat="1" applyFont="1" applyFill="1" applyBorder="1" applyAlignment="1">
      <alignment horizont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/>
    </xf>
    <xf numFmtId="171" fontId="13" fillId="32" borderId="12" xfId="60" applyFont="1" applyFill="1" applyBorder="1" applyAlignment="1">
      <alignment horizontal="right" vertical="center"/>
    </xf>
    <xf numFmtId="4" fontId="13" fillId="32" borderId="12" xfId="60" applyNumberFormat="1" applyFont="1" applyFill="1" applyBorder="1" applyAlignment="1">
      <alignment horizontal="right" vertical="center"/>
    </xf>
    <xf numFmtId="0" fontId="5" fillId="32" borderId="15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left" vertical="center" wrapText="1" indent="1"/>
    </xf>
    <xf numFmtId="0" fontId="12" fillId="32" borderId="12" xfId="0" applyFont="1" applyFill="1" applyBorder="1" applyAlignment="1">
      <alignment horizontal="left" vertical="top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/>
    </xf>
    <xf numFmtId="171" fontId="12" fillId="32" borderId="12" xfId="60" applyFont="1" applyFill="1" applyBorder="1" applyAlignment="1">
      <alignment horizontal="right" vertical="center"/>
    </xf>
    <xf numFmtId="0" fontId="15" fillId="32" borderId="15" xfId="0" applyFont="1" applyFill="1" applyBorder="1" applyAlignment="1">
      <alignment horizontal="center"/>
    </xf>
    <xf numFmtId="4" fontId="9" fillId="32" borderId="0" xfId="0" applyNumberFormat="1" applyFont="1" applyFill="1" applyAlignment="1">
      <alignment horizontal="left" vertical="center"/>
    </xf>
    <xf numFmtId="0" fontId="9" fillId="32" borderId="0" xfId="0" applyFont="1" applyFill="1" applyAlignment="1">
      <alignment horizontal="left" vertical="center"/>
    </xf>
    <xf numFmtId="173" fontId="13" fillId="32" borderId="12" xfId="0" applyNumberFormat="1" applyFont="1" applyFill="1" applyBorder="1" applyAlignment="1">
      <alignment horizontal="left" wrapText="1" indent="1"/>
    </xf>
    <xf numFmtId="49" fontId="13" fillId="32" borderId="12" xfId="0" applyNumberFormat="1" applyFont="1" applyFill="1" applyBorder="1" applyAlignment="1" quotePrefix="1">
      <alignment horizontal="center" vertical="center" wrapText="1"/>
    </xf>
    <xf numFmtId="171" fontId="13" fillId="32" borderId="18" xfId="60" applyFont="1" applyFill="1" applyBorder="1" applyAlignment="1">
      <alignment horizontal="right" vertical="center"/>
    </xf>
    <xf numFmtId="4" fontId="13" fillId="32" borderId="16" xfId="60" applyNumberFormat="1" applyFont="1" applyFill="1" applyBorder="1" applyAlignment="1">
      <alignment horizontal="right" vertical="center"/>
    </xf>
    <xf numFmtId="49" fontId="13" fillId="32" borderId="12" xfId="0" applyNumberFormat="1" applyFont="1" applyFill="1" applyBorder="1" applyAlignment="1">
      <alignment horizontal="left" wrapText="1" indent="1"/>
    </xf>
    <xf numFmtId="0" fontId="13" fillId="0" borderId="12" xfId="0" applyFont="1" applyBorder="1" applyAlignment="1">
      <alignment horizontal="left" wrapText="1" indent="1"/>
    </xf>
    <xf numFmtId="4" fontId="64" fillId="32" borderId="12" xfId="60" applyNumberFormat="1" applyFont="1" applyFill="1" applyBorder="1" applyAlignment="1">
      <alignment horizontal="center" vertical="center"/>
    </xf>
    <xf numFmtId="4" fontId="65" fillId="32" borderId="12" xfId="60" applyNumberFormat="1" applyFont="1" applyFill="1" applyBorder="1" applyAlignment="1">
      <alignment horizontal="center" vertical="center"/>
    </xf>
    <xf numFmtId="4" fontId="12" fillId="32" borderId="16" xfId="60" applyNumberFormat="1" applyFont="1" applyFill="1" applyBorder="1" applyAlignment="1">
      <alignment horizontal="right" vertical="center"/>
    </xf>
    <xf numFmtId="4" fontId="0" fillId="32" borderId="0" xfId="60" applyNumberFormat="1" applyFont="1" applyFill="1" applyAlignment="1">
      <alignment horizontal="left" vertical="center"/>
    </xf>
    <xf numFmtId="4" fontId="0" fillId="32" borderId="0" xfId="60" applyNumberFormat="1" applyFont="1" applyFill="1" applyAlignment="1">
      <alignment horizontal="center" vertical="center"/>
    </xf>
    <xf numFmtId="4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3" fontId="0" fillId="32" borderId="0" xfId="0" applyNumberFormat="1" applyFont="1" applyFill="1" applyAlignment="1">
      <alignment horizontal="left" vertical="center"/>
    </xf>
    <xf numFmtId="0" fontId="5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4" fontId="15" fillId="0" borderId="19" xfId="0" applyNumberFormat="1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horizontal="center" vertical="top" wrapText="1"/>
    </xf>
    <xf numFmtId="4" fontId="16" fillId="0" borderId="19" xfId="0" applyNumberFormat="1" applyFont="1" applyBorder="1" applyAlignment="1">
      <alignment horizontal="center" vertical="top" wrapText="1"/>
    </xf>
    <xf numFmtId="4" fontId="16" fillId="0" borderId="24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left" vertical="center"/>
    </xf>
    <xf numFmtId="4" fontId="16" fillId="0" borderId="29" xfId="0" applyNumberFormat="1" applyFont="1" applyBorder="1" applyAlignment="1">
      <alignment horizontal="center" vertical="top" wrapText="1"/>
    </xf>
    <xf numFmtId="4" fontId="0" fillId="0" borderId="30" xfId="0" applyNumberFormat="1" applyFont="1" applyBorder="1" applyAlignment="1">
      <alignment horizontal="left" vertical="center"/>
    </xf>
    <xf numFmtId="4" fontId="16" fillId="0" borderId="31" xfId="0" applyNumberFormat="1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left" vertical="center"/>
    </xf>
    <xf numFmtId="4" fontId="10" fillId="32" borderId="19" xfId="0" applyNumberFormat="1" applyFont="1" applyFill="1" applyBorder="1" applyAlignment="1">
      <alignment horizontal="center" vertical="top" wrapText="1"/>
    </xf>
    <xf numFmtId="4" fontId="10" fillId="32" borderId="24" xfId="0" applyNumberFormat="1" applyFont="1" applyFill="1" applyBorder="1" applyAlignment="1">
      <alignment horizontal="center" vertical="top" wrapText="1"/>
    </xf>
    <xf numFmtId="4" fontId="10" fillId="32" borderId="2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5" fillId="0" borderId="34" xfId="0" applyFont="1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5" fillId="0" borderId="0" xfId="0" applyFont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top" wrapText="1"/>
    </xf>
    <xf numFmtId="49" fontId="0" fillId="0" borderId="30" xfId="0" applyNumberFormat="1" applyBorder="1" applyAlignment="1">
      <alignment horizontal="left" vertical="center"/>
    </xf>
    <xf numFmtId="0" fontId="16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4"/>
  <sheetViews>
    <sheetView showGridLines="0" tabSelected="1" zoomScale="130" zoomScaleNormal="130" workbookViewId="0" topLeftCell="A1">
      <selection activeCell="A3" sqref="A3"/>
    </sheetView>
  </sheetViews>
  <sheetFormatPr defaultColWidth="9.00390625" defaultRowHeight="12.75"/>
  <cols>
    <col min="2" max="2" width="51.00390625" style="0" customWidth="1"/>
    <col min="3" max="3" width="6.625" style="10" customWidth="1"/>
    <col min="4" max="4" width="27.75390625" style="39" customWidth="1"/>
    <col min="5" max="5" width="10.875" style="0" hidden="1" customWidth="1"/>
    <col min="6" max="6" width="15.125" style="0" hidden="1" customWidth="1"/>
    <col min="7" max="7" width="12.375" style="0" hidden="1" customWidth="1"/>
    <col min="8" max="8" width="17.125" style="25" hidden="1" customWidth="1"/>
    <col min="9" max="9" width="22.125" style="118" customWidth="1"/>
    <col min="10" max="11" width="3.875" style="93" hidden="1" customWidth="1"/>
    <col min="12" max="12" width="22.125" style="93" customWidth="1"/>
    <col min="13" max="13" width="15.625" style="93" customWidth="1"/>
    <col min="14" max="14" width="0.12890625" style="0" customWidth="1"/>
    <col min="15" max="15" width="17.25390625" style="0" customWidth="1"/>
    <col min="16" max="16" width="19.75390625" style="0" customWidth="1"/>
    <col min="17" max="17" width="32.125" style="0" customWidth="1"/>
  </cols>
  <sheetData>
    <row r="1" spans="2:14" ht="16.5" customHeight="1">
      <c r="B1" s="1"/>
      <c r="C1" s="180" t="s">
        <v>91</v>
      </c>
      <c r="D1" s="181"/>
      <c r="E1" s="181"/>
      <c r="F1" s="181"/>
      <c r="G1" s="181"/>
      <c r="H1" s="181"/>
      <c r="I1" s="181"/>
      <c r="J1" s="181"/>
      <c r="K1" s="87"/>
      <c r="L1" s="87"/>
      <c r="M1" s="88"/>
      <c r="N1" s="8"/>
    </row>
    <row r="2" spans="2:14" ht="16.5" customHeight="1" thickBot="1">
      <c r="B2" s="2"/>
      <c r="C2" s="181"/>
      <c r="D2" s="181"/>
      <c r="E2" s="181"/>
      <c r="F2" s="181"/>
      <c r="G2" s="181"/>
      <c r="H2" s="181"/>
      <c r="I2" s="181"/>
      <c r="J2" s="181"/>
      <c r="K2" s="87"/>
      <c r="L2" s="88"/>
      <c r="M2" s="182" t="s">
        <v>57</v>
      </c>
      <c r="N2" s="183"/>
    </row>
    <row r="3" spans="2:14" ht="13.5" customHeight="1">
      <c r="B3" s="3"/>
      <c r="C3" s="41"/>
      <c r="D3" s="32"/>
      <c r="E3" s="4"/>
      <c r="F3" s="4"/>
      <c r="G3" s="4"/>
      <c r="H3" s="22"/>
      <c r="I3" s="115"/>
      <c r="J3" s="94"/>
      <c r="K3" s="101"/>
      <c r="L3" s="89" t="s">
        <v>58</v>
      </c>
      <c r="M3" s="184">
        <v>503117</v>
      </c>
      <c r="N3" s="185"/>
    </row>
    <row r="4" spans="2:14" ht="13.5" customHeight="1">
      <c r="B4" s="3"/>
      <c r="C4" s="42"/>
      <c r="D4" s="186" t="s">
        <v>396</v>
      </c>
      <c r="E4" s="181"/>
      <c r="F4" s="181"/>
      <c r="G4" s="181"/>
      <c r="H4" s="181"/>
      <c r="I4" s="181"/>
      <c r="J4" s="102"/>
      <c r="K4" s="101"/>
      <c r="L4" s="103" t="s">
        <v>59</v>
      </c>
      <c r="M4" s="187">
        <v>45383</v>
      </c>
      <c r="N4" s="168"/>
    </row>
    <row r="5" spans="2:14" ht="13.5" customHeight="1">
      <c r="B5" s="3"/>
      <c r="C5" s="42"/>
      <c r="D5" s="33"/>
      <c r="E5" s="3"/>
      <c r="F5" s="3"/>
      <c r="G5" s="3"/>
      <c r="H5" s="23"/>
      <c r="I5" s="116"/>
      <c r="J5" s="101"/>
      <c r="K5" s="101"/>
      <c r="L5" s="103"/>
      <c r="M5" s="178"/>
      <c r="N5" s="179"/>
    </row>
    <row r="6" spans="2:14" ht="12.75">
      <c r="B6" s="3" t="s">
        <v>60</v>
      </c>
      <c r="C6" s="157" t="s">
        <v>61</v>
      </c>
      <c r="D6" s="158"/>
      <c r="E6" s="158"/>
      <c r="F6" s="158"/>
      <c r="G6" s="158"/>
      <c r="H6" s="158"/>
      <c r="I6" s="116"/>
      <c r="J6" s="102"/>
      <c r="K6" s="102"/>
      <c r="L6" s="103" t="s">
        <v>62</v>
      </c>
      <c r="M6" s="159">
        <v>2285047</v>
      </c>
      <c r="N6" s="160"/>
    </row>
    <row r="7" spans="2:14" ht="12.75">
      <c r="B7" s="3" t="s">
        <v>63</v>
      </c>
      <c r="C7" s="176" t="s">
        <v>64</v>
      </c>
      <c r="D7" s="177"/>
      <c r="E7" s="177"/>
      <c r="F7" s="177"/>
      <c r="G7" s="177"/>
      <c r="H7" s="177"/>
      <c r="I7" s="116"/>
      <c r="J7" s="102"/>
      <c r="K7" s="102"/>
      <c r="L7" s="103" t="s">
        <v>65</v>
      </c>
      <c r="M7" s="167">
        <v>25646000</v>
      </c>
      <c r="N7" s="168"/>
    </row>
    <row r="8" spans="2:14" ht="13.5" customHeight="1">
      <c r="B8" s="3" t="s">
        <v>66</v>
      </c>
      <c r="C8" s="43"/>
      <c r="D8" s="34"/>
      <c r="E8" s="5"/>
      <c r="F8" s="5"/>
      <c r="G8" s="5"/>
      <c r="H8" s="24"/>
      <c r="I8" s="117"/>
      <c r="J8" s="101"/>
      <c r="K8" s="102"/>
      <c r="L8" s="103"/>
      <c r="M8" s="167"/>
      <c r="N8" s="168"/>
    </row>
    <row r="9" spans="2:14" ht="13.5" customHeight="1">
      <c r="B9" s="3" t="s">
        <v>67</v>
      </c>
      <c r="C9" s="42"/>
      <c r="D9" s="98"/>
      <c r="E9" s="99"/>
      <c r="F9" s="99"/>
      <c r="G9" s="99"/>
      <c r="H9" s="100"/>
      <c r="J9" s="101"/>
      <c r="K9" s="102"/>
      <c r="L9" s="103" t="s">
        <v>68</v>
      </c>
      <c r="M9" s="165" t="s">
        <v>69</v>
      </c>
      <c r="N9" s="166"/>
    </row>
    <row r="10" spans="2:14" ht="15" customHeight="1">
      <c r="B10" s="6"/>
      <c r="C10" s="44"/>
      <c r="D10" s="104"/>
      <c r="E10" s="105"/>
      <c r="F10" s="105"/>
      <c r="G10" s="105"/>
      <c r="H10" s="106"/>
      <c r="I10" s="107"/>
      <c r="J10" s="90"/>
      <c r="K10" s="90"/>
      <c r="L10" s="90"/>
      <c r="M10" s="119"/>
      <c r="N10" s="9"/>
    </row>
    <row r="11" spans="2:16" ht="24.75" customHeight="1">
      <c r="B11" s="1" t="s">
        <v>70</v>
      </c>
      <c r="C11" s="45"/>
      <c r="D11" s="108"/>
      <c r="E11" s="100"/>
      <c r="F11" s="100"/>
      <c r="G11" s="100"/>
      <c r="H11" s="100"/>
      <c r="I11" s="102"/>
      <c r="J11" s="102">
        <f>J16-J10</f>
        <v>0</v>
      </c>
      <c r="K11" s="102">
        <f>K16-K10</f>
        <v>0</v>
      </c>
      <c r="L11" s="102"/>
      <c r="M11" s="102"/>
      <c r="N11" s="3"/>
      <c r="O11" s="40"/>
      <c r="P11" s="40"/>
    </row>
    <row r="12" spans="2:14" ht="15" customHeight="1">
      <c r="B12" s="188" t="s">
        <v>71</v>
      </c>
      <c r="C12" s="190" t="s">
        <v>72</v>
      </c>
      <c r="D12" s="192" t="s">
        <v>73</v>
      </c>
      <c r="E12" s="195" t="s">
        <v>74</v>
      </c>
      <c r="F12" s="196"/>
      <c r="G12" s="196"/>
      <c r="H12" s="196"/>
      <c r="I12" s="173" t="s">
        <v>74</v>
      </c>
      <c r="J12" s="120"/>
      <c r="K12" s="120"/>
      <c r="L12" s="161" t="s">
        <v>75</v>
      </c>
      <c r="M12" s="163" t="s">
        <v>92</v>
      </c>
      <c r="N12" s="7"/>
    </row>
    <row r="13" spans="2:14" ht="12.75">
      <c r="B13" s="189"/>
      <c r="C13" s="191"/>
      <c r="D13" s="193"/>
      <c r="E13" s="197"/>
      <c r="F13" s="198"/>
      <c r="G13" s="198"/>
      <c r="H13" s="198"/>
      <c r="I13" s="174"/>
      <c r="J13" s="169"/>
      <c r="K13" s="171"/>
      <c r="L13" s="162"/>
      <c r="M13" s="164"/>
      <c r="N13" s="194" t="s">
        <v>76</v>
      </c>
    </row>
    <row r="14" spans="2:14" ht="18.75" customHeight="1">
      <c r="B14" s="189"/>
      <c r="C14" s="191"/>
      <c r="D14" s="193"/>
      <c r="E14" s="197"/>
      <c r="F14" s="198"/>
      <c r="G14" s="198"/>
      <c r="H14" s="198"/>
      <c r="I14" s="175"/>
      <c r="J14" s="170"/>
      <c r="K14" s="172"/>
      <c r="L14" s="162"/>
      <c r="M14" s="164"/>
      <c r="N14" s="158"/>
    </row>
    <row r="15" spans="2:16" ht="15" customHeight="1" thickBot="1">
      <c r="B15" s="53">
        <v>1</v>
      </c>
      <c r="C15" s="54">
        <v>2</v>
      </c>
      <c r="D15" s="53">
        <v>3</v>
      </c>
      <c r="E15" s="53">
        <v>3</v>
      </c>
      <c r="F15" s="53">
        <v>3</v>
      </c>
      <c r="G15" s="53">
        <v>3</v>
      </c>
      <c r="H15" s="53">
        <v>4</v>
      </c>
      <c r="I15" s="109">
        <v>4</v>
      </c>
      <c r="J15" s="113"/>
      <c r="K15" s="113"/>
      <c r="L15" s="113">
        <v>5</v>
      </c>
      <c r="M15" s="113">
        <v>6</v>
      </c>
      <c r="N15" s="47">
        <v>23</v>
      </c>
      <c r="O15" s="25"/>
      <c r="P15" s="69"/>
    </row>
    <row r="16" spans="2:16" ht="21.75" customHeight="1">
      <c r="B16" s="55" t="s">
        <v>77</v>
      </c>
      <c r="C16" s="46" t="s">
        <v>78</v>
      </c>
      <c r="D16" s="56" t="s">
        <v>79</v>
      </c>
      <c r="E16" s="57"/>
      <c r="F16" s="57"/>
      <c r="G16" s="57"/>
      <c r="H16" s="63">
        <f>H18+H24+H26+H31+H34+H107+H114+H116+H118+H130+H132+H198+H206+H219+H231+H254+H272</f>
        <v>363062176.94</v>
      </c>
      <c r="I16" s="95">
        <f>I18+I34+I107+I122+I130+I132+I135+I180+I198+I206+I219+I231+I254+I272</f>
        <v>1372121047.92</v>
      </c>
      <c r="J16" s="95">
        <f>J18+J34+J107+J122+J130+J132+J135+J180+J198+J206+J219+J231+J254+J272</f>
        <v>0</v>
      </c>
      <c r="K16" s="95">
        <f>K18+K34+K107+K122+K130+K132+K135+K180+K198+K206+K219+K231+K254+K272</f>
        <v>0</v>
      </c>
      <c r="L16" s="95">
        <f>L18+L34+L107+L122+L130+L132+L135+L180+L198+L206+L219+L231+L254+L272</f>
        <v>271254618.68</v>
      </c>
      <c r="M16" s="91">
        <f>L16-I16</f>
        <v>-1100866429.24</v>
      </c>
      <c r="N16" s="48"/>
      <c r="O16" s="25"/>
      <c r="P16" s="40"/>
    </row>
    <row r="17" spans="2:16" ht="22.5" customHeight="1">
      <c r="B17" s="58" t="s">
        <v>80</v>
      </c>
      <c r="C17" s="46" t="s">
        <v>78</v>
      </c>
      <c r="D17" s="56"/>
      <c r="E17" s="30"/>
      <c r="F17" s="30"/>
      <c r="G17" s="30"/>
      <c r="H17" s="63"/>
      <c r="I17" s="95"/>
      <c r="J17" s="133"/>
      <c r="K17" s="133"/>
      <c r="L17" s="95"/>
      <c r="M17" s="91">
        <f aca="true" t="shared" si="0" ref="M17:M83">L17-I17</f>
        <v>0</v>
      </c>
      <c r="N17" s="49"/>
      <c r="O17" s="25"/>
      <c r="P17" s="40"/>
    </row>
    <row r="18" spans="1:15" s="11" customFormat="1" ht="38.25">
      <c r="A18"/>
      <c r="B18" s="26" t="s">
        <v>121</v>
      </c>
      <c r="C18" s="46" t="s">
        <v>78</v>
      </c>
      <c r="D18" s="35" t="s">
        <v>122</v>
      </c>
      <c r="E18" s="59"/>
      <c r="F18" s="59"/>
      <c r="G18" s="59"/>
      <c r="H18" s="29">
        <f>H19+H20+H22</f>
        <v>96000</v>
      </c>
      <c r="I18" s="150">
        <f>SUM(I19:I23)</f>
        <v>79000</v>
      </c>
      <c r="J18" s="96">
        <f>SUM(J19:J23)</f>
        <v>0</v>
      </c>
      <c r="K18" s="96">
        <f>SUM(K19:K23)</f>
        <v>0</v>
      </c>
      <c r="L18" s="92">
        <f>SUM(L19:L23)</f>
        <v>56844.09</v>
      </c>
      <c r="M18" s="91">
        <f t="shared" si="0"/>
        <v>-22155.910000000003</v>
      </c>
      <c r="N18" s="50"/>
      <c r="O18" s="114"/>
    </row>
    <row r="19" spans="2:14" ht="24.75" customHeight="1">
      <c r="B19" s="12" t="s">
        <v>123</v>
      </c>
      <c r="C19" s="46" t="s">
        <v>78</v>
      </c>
      <c r="D19" s="36" t="s">
        <v>119</v>
      </c>
      <c r="E19" s="30"/>
      <c r="F19" s="30"/>
      <c r="G19" s="30"/>
      <c r="H19" s="63">
        <v>25000</v>
      </c>
      <c r="I19" s="149">
        <v>79000</v>
      </c>
      <c r="J19" s="133"/>
      <c r="K19" s="133"/>
      <c r="L19" s="95">
        <v>56844.09</v>
      </c>
      <c r="M19" s="91">
        <f t="shared" si="0"/>
        <v>-22155.910000000003</v>
      </c>
      <c r="N19" s="49"/>
    </row>
    <row r="20" spans="2:14" ht="25.5" hidden="1">
      <c r="B20" s="12" t="s">
        <v>124</v>
      </c>
      <c r="C20" s="46" t="s">
        <v>78</v>
      </c>
      <c r="D20" s="36" t="s">
        <v>120</v>
      </c>
      <c r="E20" s="30"/>
      <c r="F20" s="30"/>
      <c r="G20" s="30"/>
      <c r="H20" s="63">
        <v>4000</v>
      </c>
      <c r="I20" s="149"/>
      <c r="J20" s="133"/>
      <c r="K20" s="133"/>
      <c r="L20" s="95"/>
      <c r="M20" s="91">
        <f t="shared" si="0"/>
        <v>0</v>
      </c>
      <c r="N20" s="49"/>
    </row>
    <row r="21" spans="2:14" ht="18.75" customHeight="1">
      <c r="B21" s="12" t="s">
        <v>125</v>
      </c>
      <c r="C21" s="46" t="s">
        <v>78</v>
      </c>
      <c r="D21" s="36" t="s">
        <v>177</v>
      </c>
      <c r="E21" s="30"/>
      <c r="F21" s="30"/>
      <c r="G21" s="30"/>
      <c r="H21" s="63">
        <v>67000</v>
      </c>
      <c r="I21" s="149"/>
      <c r="J21" s="133"/>
      <c r="K21" s="133"/>
      <c r="L21" s="95">
        <v>0</v>
      </c>
      <c r="M21" s="91">
        <f t="shared" si="0"/>
        <v>0</v>
      </c>
      <c r="N21" s="49"/>
    </row>
    <row r="22" spans="2:14" ht="12.75" hidden="1">
      <c r="B22" s="12" t="s">
        <v>125</v>
      </c>
      <c r="C22" s="46" t="s">
        <v>78</v>
      </c>
      <c r="D22" s="36" t="s">
        <v>177</v>
      </c>
      <c r="E22" s="30"/>
      <c r="F22" s="30"/>
      <c r="G22" s="30"/>
      <c r="H22" s="63">
        <v>67000</v>
      </c>
      <c r="I22" s="149"/>
      <c r="J22" s="133"/>
      <c r="K22" s="133"/>
      <c r="L22" s="95"/>
      <c r="M22" s="91">
        <f t="shared" si="0"/>
        <v>0</v>
      </c>
      <c r="N22" s="49"/>
    </row>
    <row r="23" spans="2:17" ht="38.25" hidden="1">
      <c r="B23" s="15" t="s">
        <v>107</v>
      </c>
      <c r="C23" s="46" t="s">
        <v>78</v>
      </c>
      <c r="D23" s="38" t="s">
        <v>181</v>
      </c>
      <c r="E23" s="30"/>
      <c r="F23" s="30"/>
      <c r="G23" s="30"/>
      <c r="H23" s="63">
        <v>5000</v>
      </c>
      <c r="I23" s="149"/>
      <c r="J23" s="133"/>
      <c r="K23" s="133"/>
      <c r="L23" s="95"/>
      <c r="M23" s="91">
        <f t="shared" si="0"/>
        <v>0</v>
      </c>
      <c r="N23" s="49"/>
      <c r="O23" s="40"/>
      <c r="Q23" s="40"/>
    </row>
    <row r="24" spans="1:14" s="11" customFormat="1" ht="25.5" hidden="1">
      <c r="A24"/>
      <c r="B24" s="65" t="s">
        <v>44</v>
      </c>
      <c r="C24" s="46" t="s">
        <v>78</v>
      </c>
      <c r="D24" s="37" t="s">
        <v>43</v>
      </c>
      <c r="E24" s="59"/>
      <c r="F24" s="59"/>
      <c r="G24" s="59"/>
      <c r="H24" s="29">
        <f>H25</f>
        <v>0</v>
      </c>
      <c r="I24" s="150">
        <f>I25</f>
        <v>0</v>
      </c>
      <c r="J24" s="96"/>
      <c r="K24" s="96"/>
      <c r="L24" s="92">
        <v>0</v>
      </c>
      <c r="M24" s="91">
        <f t="shared" si="0"/>
        <v>0</v>
      </c>
      <c r="N24" s="50"/>
    </row>
    <row r="25" spans="2:14" ht="12.75" hidden="1">
      <c r="B25" s="15"/>
      <c r="C25" s="46"/>
      <c r="D25" s="38"/>
      <c r="E25" s="30"/>
      <c r="F25" s="30"/>
      <c r="G25" s="30"/>
      <c r="H25" s="63"/>
      <c r="I25" s="149"/>
      <c r="J25" s="133"/>
      <c r="K25" s="133"/>
      <c r="L25" s="95"/>
      <c r="M25" s="91">
        <f t="shared" si="0"/>
        <v>0</v>
      </c>
      <c r="N25" s="49"/>
    </row>
    <row r="26" spans="1:14" s="11" customFormat="1" ht="25.5" hidden="1">
      <c r="A26"/>
      <c r="B26" s="13" t="s">
        <v>46</v>
      </c>
      <c r="C26" s="46" t="s">
        <v>78</v>
      </c>
      <c r="D26" s="37" t="s">
        <v>126</v>
      </c>
      <c r="E26" s="59"/>
      <c r="F26" s="59"/>
      <c r="G26" s="59"/>
      <c r="H26" s="29">
        <f>H29+H30</f>
        <v>0</v>
      </c>
      <c r="I26" s="150">
        <f>SUM(I27:I30)</f>
        <v>0</v>
      </c>
      <c r="J26" s="96">
        <f>SUM(J27:J30)</f>
        <v>0</v>
      </c>
      <c r="K26" s="96">
        <f>SUM(K27:K30)</f>
        <v>0</v>
      </c>
      <c r="L26" s="92">
        <f>SUM(L27:L30)</f>
        <v>0</v>
      </c>
      <c r="M26" s="91">
        <f t="shared" si="0"/>
        <v>0</v>
      </c>
      <c r="N26" s="50"/>
    </row>
    <row r="27" spans="1:14" s="11" customFormat="1" ht="63.75" customHeight="1" hidden="1">
      <c r="A27"/>
      <c r="B27" s="14" t="s">
        <v>227</v>
      </c>
      <c r="C27" s="46" t="s">
        <v>78</v>
      </c>
      <c r="D27" s="38" t="s">
        <v>229</v>
      </c>
      <c r="E27" s="59"/>
      <c r="F27" s="59"/>
      <c r="G27" s="59"/>
      <c r="H27" s="29"/>
      <c r="I27" s="149"/>
      <c r="J27" s="96"/>
      <c r="K27" s="96"/>
      <c r="L27" s="95"/>
      <c r="M27" s="91">
        <f t="shared" si="0"/>
        <v>0</v>
      </c>
      <c r="N27" s="50"/>
    </row>
    <row r="28" spans="1:14" s="73" customFormat="1" ht="12.75" customHeight="1" hidden="1">
      <c r="A28"/>
      <c r="B28" s="76"/>
      <c r="C28" s="46"/>
      <c r="D28" s="38"/>
      <c r="E28" s="30"/>
      <c r="F28" s="30"/>
      <c r="G28" s="30"/>
      <c r="H28" s="63"/>
      <c r="I28" s="149"/>
      <c r="J28" s="133"/>
      <c r="K28" s="133"/>
      <c r="L28" s="95"/>
      <c r="M28" s="91">
        <f t="shared" si="0"/>
        <v>0</v>
      </c>
      <c r="N28" s="74"/>
    </row>
    <row r="29" spans="2:14" ht="12.75" customHeight="1" hidden="1">
      <c r="B29" s="14"/>
      <c r="C29" s="46"/>
      <c r="D29" s="36"/>
      <c r="E29" s="30"/>
      <c r="F29" s="30"/>
      <c r="G29" s="30"/>
      <c r="H29" s="63"/>
      <c r="I29" s="149"/>
      <c r="J29" s="133"/>
      <c r="K29" s="133"/>
      <c r="L29" s="95"/>
      <c r="M29" s="91">
        <f t="shared" si="0"/>
        <v>0</v>
      </c>
      <c r="N29" s="49"/>
    </row>
    <row r="30" spans="2:14" ht="12.75" customHeight="1" hidden="1">
      <c r="B30" s="15"/>
      <c r="C30" s="46"/>
      <c r="D30" s="36"/>
      <c r="E30" s="30"/>
      <c r="F30" s="30"/>
      <c r="G30" s="30"/>
      <c r="H30" s="63"/>
      <c r="I30" s="149"/>
      <c r="J30" s="133"/>
      <c r="K30" s="133"/>
      <c r="L30" s="95"/>
      <c r="M30" s="91">
        <f t="shared" si="0"/>
        <v>0</v>
      </c>
      <c r="N30" s="49"/>
    </row>
    <row r="31" spans="1:14" s="11" customFormat="1" ht="38.25" hidden="1">
      <c r="A31"/>
      <c r="B31" s="67" t="s">
        <v>47</v>
      </c>
      <c r="C31" s="46" t="s">
        <v>78</v>
      </c>
      <c r="D31" s="37" t="s">
        <v>45</v>
      </c>
      <c r="E31" s="59"/>
      <c r="F31" s="59"/>
      <c r="G31" s="59"/>
      <c r="H31" s="29">
        <f>H32+H33</f>
        <v>0</v>
      </c>
      <c r="I31" s="150">
        <f>I32+I33</f>
        <v>0</v>
      </c>
      <c r="J31" s="96"/>
      <c r="K31" s="96"/>
      <c r="L31" s="92">
        <v>0</v>
      </c>
      <c r="M31" s="91">
        <f t="shared" si="0"/>
        <v>0</v>
      </c>
      <c r="N31" s="50"/>
    </row>
    <row r="32" spans="2:14" ht="12.75" hidden="1">
      <c r="B32" s="15"/>
      <c r="C32" s="46"/>
      <c r="D32" s="36"/>
      <c r="E32" s="30"/>
      <c r="F32" s="30"/>
      <c r="G32" s="30"/>
      <c r="H32" s="63"/>
      <c r="I32" s="149"/>
      <c r="J32" s="133"/>
      <c r="K32" s="133"/>
      <c r="L32" s="95"/>
      <c r="M32" s="91">
        <f t="shared" si="0"/>
        <v>0</v>
      </c>
      <c r="N32" s="49"/>
    </row>
    <row r="33" spans="2:14" ht="12.75" hidden="1">
      <c r="B33" s="15"/>
      <c r="C33" s="46"/>
      <c r="D33" s="36"/>
      <c r="E33" s="30"/>
      <c r="F33" s="30"/>
      <c r="G33" s="30"/>
      <c r="H33" s="63"/>
      <c r="I33" s="149"/>
      <c r="J33" s="133"/>
      <c r="K33" s="133"/>
      <c r="L33" s="95"/>
      <c r="M33" s="91">
        <f t="shared" si="0"/>
        <v>0</v>
      </c>
      <c r="N33" s="49"/>
    </row>
    <row r="34" spans="1:16" s="11" customFormat="1" ht="25.5">
      <c r="A34"/>
      <c r="B34" s="13" t="s">
        <v>2</v>
      </c>
      <c r="C34" s="46" t="s">
        <v>78</v>
      </c>
      <c r="D34" s="37" t="s">
        <v>3</v>
      </c>
      <c r="E34" s="59"/>
      <c r="F34" s="59"/>
      <c r="G34" s="59"/>
      <c r="H34" s="29">
        <f>SUM(H36:H106)</f>
        <v>39182000</v>
      </c>
      <c r="I34" s="150">
        <f>SUM(I35:I106)</f>
        <v>85416000</v>
      </c>
      <c r="J34" s="92">
        <f>SUM(J35:J106)</f>
        <v>0</v>
      </c>
      <c r="K34" s="92">
        <f>SUM(K35:K106)</f>
        <v>0</v>
      </c>
      <c r="L34" s="92">
        <f>SUM(L35:L106)</f>
        <v>17564440.719999995</v>
      </c>
      <c r="M34" s="91">
        <f t="shared" si="0"/>
        <v>-67851559.28</v>
      </c>
      <c r="N34" s="50"/>
      <c r="O34" s="114"/>
      <c r="P34" s="114"/>
    </row>
    <row r="35" spans="1:14" s="11" customFormat="1" ht="72.75" customHeight="1">
      <c r="A35"/>
      <c r="B35" s="14" t="s">
        <v>259</v>
      </c>
      <c r="C35" s="46" t="s">
        <v>78</v>
      </c>
      <c r="D35" s="38" t="s">
        <v>258</v>
      </c>
      <c r="E35" s="59"/>
      <c r="F35" s="59"/>
      <c r="G35" s="59"/>
      <c r="H35" s="29"/>
      <c r="I35" s="149">
        <v>67645000</v>
      </c>
      <c r="J35" s="96"/>
      <c r="K35" s="96"/>
      <c r="L35" s="92"/>
      <c r="M35" s="91">
        <f t="shared" si="0"/>
        <v>-67645000</v>
      </c>
      <c r="N35" s="50"/>
    </row>
    <row r="36" spans="2:14" ht="102">
      <c r="B36" s="60" t="s">
        <v>93</v>
      </c>
      <c r="C36" s="46" t="s">
        <v>78</v>
      </c>
      <c r="D36" s="36" t="s">
        <v>4</v>
      </c>
      <c r="E36" s="30"/>
      <c r="F36" s="30"/>
      <c r="G36" s="30"/>
      <c r="H36" s="63">
        <v>29233000</v>
      </c>
      <c r="I36" s="149"/>
      <c r="J36" s="133"/>
      <c r="K36" s="133"/>
      <c r="L36" s="95">
        <v>14256547.03</v>
      </c>
      <c r="M36" s="91">
        <f t="shared" si="0"/>
        <v>14256547.03</v>
      </c>
      <c r="N36" s="49"/>
    </row>
    <row r="37" spans="2:14" ht="76.5">
      <c r="B37" s="60" t="s">
        <v>94</v>
      </c>
      <c r="C37" s="46" t="s">
        <v>78</v>
      </c>
      <c r="D37" s="36" t="s">
        <v>5</v>
      </c>
      <c r="E37" s="30"/>
      <c r="F37" s="30"/>
      <c r="G37" s="30"/>
      <c r="H37" s="63"/>
      <c r="I37" s="149"/>
      <c r="J37" s="133"/>
      <c r="K37" s="133"/>
      <c r="L37" s="95"/>
      <c r="M37" s="91">
        <f t="shared" si="0"/>
        <v>0</v>
      </c>
      <c r="N37" s="49"/>
    </row>
    <row r="38" spans="2:14" ht="63.75">
      <c r="B38" s="60" t="s">
        <v>111</v>
      </c>
      <c r="C38" s="46" t="s">
        <v>78</v>
      </c>
      <c r="D38" s="36" t="s">
        <v>110</v>
      </c>
      <c r="E38" s="30"/>
      <c r="F38" s="30"/>
      <c r="G38" s="30"/>
      <c r="H38" s="63"/>
      <c r="I38" s="149"/>
      <c r="J38" s="133"/>
      <c r="K38" s="133"/>
      <c r="L38" s="95">
        <v>102.41</v>
      </c>
      <c r="M38" s="91">
        <f t="shared" si="0"/>
        <v>102.41</v>
      </c>
      <c r="N38" s="49"/>
    </row>
    <row r="39" spans="2:14" ht="76.5" customHeight="1" hidden="1">
      <c r="B39" s="60" t="s">
        <v>95</v>
      </c>
      <c r="C39" s="46" t="s">
        <v>78</v>
      </c>
      <c r="D39" s="36" t="s">
        <v>6</v>
      </c>
      <c r="E39" s="30"/>
      <c r="F39" s="30"/>
      <c r="G39" s="30"/>
      <c r="H39" s="63"/>
      <c r="I39" s="149"/>
      <c r="J39" s="133"/>
      <c r="K39" s="133"/>
      <c r="L39" s="95"/>
      <c r="M39" s="91">
        <f t="shared" si="0"/>
        <v>0</v>
      </c>
      <c r="N39" s="49"/>
    </row>
    <row r="40" spans="2:14" ht="79.5" customHeight="1">
      <c r="B40" s="60" t="s">
        <v>95</v>
      </c>
      <c r="C40" s="46" t="s">
        <v>78</v>
      </c>
      <c r="D40" s="38" t="s">
        <v>6</v>
      </c>
      <c r="E40" s="30"/>
      <c r="F40" s="30"/>
      <c r="G40" s="30"/>
      <c r="H40" s="63"/>
      <c r="I40" s="149">
        <v>46000</v>
      </c>
      <c r="J40" s="133"/>
      <c r="K40" s="133"/>
      <c r="L40" s="95"/>
      <c r="M40" s="91">
        <f t="shared" si="0"/>
        <v>-46000</v>
      </c>
      <c r="N40" s="49"/>
    </row>
    <row r="41" spans="2:14" ht="98.25" customHeight="1">
      <c r="B41" s="60" t="s">
        <v>261</v>
      </c>
      <c r="C41" s="46" t="s">
        <v>78</v>
      </c>
      <c r="D41" s="38" t="s">
        <v>260</v>
      </c>
      <c r="E41" s="30"/>
      <c r="F41" s="30"/>
      <c r="G41" s="30"/>
      <c r="H41" s="63"/>
      <c r="I41" s="149"/>
      <c r="J41" s="133"/>
      <c r="K41" s="133"/>
      <c r="L41" s="95"/>
      <c r="M41" s="91">
        <f t="shared" si="0"/>
        <v>0</v>
      </c>
      <c r="N41" s="49"/>
    </row>
    <row r="42" spans="2:14" ht="127.5">
      <c r="B42" s="60" t="s">
        <v>96</v>
      </c>
      <c r="C42" s="46" t="s">
        <v>78</v>
      </c>
      <c r="D42" s="36" t="s">
        <v>7</v>
      </c>
      <c r="E42" s="30"/>
      <c r="F42" s="30"/>
      <c r="G42" s="30"/>
      <c r="H42" s="63">
        <v>37000</v>
      </c>
      <c r="I42" s="149"/>
      <c r="J42" s="133"/>
      <c r="K42" s="133"/>
      <c r="L42" s="95"/>
      <c r="M42" s="91">
        <f t="shared" si="0"/>
        <v>0</v>
      </c>
      <c r="N42" s="49"/>
    </row>
    <row r="43" spans="2:14" ht="114.75">
      <c r="B43" s="60" t="s">
        <v>97</v>
      </c>
      <c r="C43" s="46" t="s">
        <v>78</v>
      </c>
      <c r="D43" s="36" t="s">
        <v>8</v>
      </c>
      <c r="E43" s="30"/>
      <c r="F43" s="30"/>
      <c r="G43" s="30"/>
      <c r="H43" s="63"/>
      <c r="I43" s="149"/>
      <c r="J43" s="133"/>
      <c r="K43" s="133"/>
      <c r="L43" s="95"/>
      <c r="M43" s="91">
        <f t="shared" si="0"/>
        <v>0</v>
      </c>
      <c r="N43" s="49"/>
    </row>
    <row r="44" spans="2:14" ht="127.5">
      <c r="B44" s="60" t="s">
        <v>98</v>
      </c>
      <c r="C44" s="46" t="s">
        <v>78</v>
      </c>
      <c r="D44" s="36" t="s">
        <v>9</v>
      </c>
      <c r="E44" s="30"/>
      <c r="F44" s="30"/>
      <c r="G44" s="30"/>
      <c r="H44" s="63"/>
      <c r="I44" s="149"/>
      <c r="J44" s="133"/>
      <c r="K44" s="133"/>
      <c r="L44" s="95"/>
      <c r="M44" s="91">
        <f t="shared" si="0"/>
        <v>0</v>
      </c>
      <c r="N44" s="49"/>
    </row>
    <row r="45" spans="2:14" ht="38.25">
      <c r="B45" s="60" t="s">
        <v>263</v>
      </c>
      <c r="C45" s="46" t="s">
        <v>78</v>
      </c>
      <c r="D45" s="38" t="s">
        <v>262</v>
      </c>
      <c r="E45" s="30"/>
      <c r="F45" s="30"/>
      <c r="G45" s="30"/>
      <c r="H45" s="63"/>
      <c r="I45" s="149">
        <v>538000</v>
      </c>
      <c r="J45" s="133"/>
      <c r="K45" s="133"/>
      <c r="L45" s="95"/>
      <c r="M45" s="91">
        <f t="shared" si="0"/>
        <v>-538000</v>
      </c>
      <c r="N45" s="49"/>
    </row>
    <row r="46" spans="2:14" ht="76.5">
      <c r="B46" s="28" t="s">
        <v>99</v>
      </c>
      <c r="C46" s="46" t="s">
        <v>78</v>
      </c>
      <c r="D46" s="36" t="s">
        <v>10</v>
      </c>
      <c r="E46" s="30"/>
      <c r="F46" s="30"/>
      <c r="G46" s="30"/>
      <c r="H46" s="63">
        <v>67000</v>
      </c>
      <c r="I46" s="149"/>
      <c r="J46" s="133"/>
      <c r="K46" s="133"/>
      <c r="L46" s="95">
        <v>8860.95</v>
      </c>
      <c r="M46" s="91">
        <f t="shared" si="0"/>
        <v>8860.95</v>
      </c>
      <c r="N46" s="49"/>
    </row>
    <row r="47" spans="2:14" ht="51">
      <c r="B47" s="28" t="s">
        <v>20</v>
      </c>
      <c r="C47" s="46" t="s">
        <v>78</v>
      </c>
      <c r="D47" s="36" t="s">
        <v>11</v>
      </c>
      <c r="E47" s="30"/>
      <c r="F47" s="30"/>
      <c r="G47" s="30"/>
      <c r="H47" s="63"/>
      <c r="I47" s="149"/>
      <c r="J47" s="133"/>
      <c r="K47" s="133"/>
      <c r="L47" s="95"/>
      <c r="M47" s="91">
        <f t="shared" si="0"/>
        <v>0</v>
      </c>
      <c r="N47" s="49"/>
    </row>
    <row r="48" spans="2:14" ht="76.5">
      <c r="B48" s="28" t="s">
        <v>100</v>
      </c>
      <c r="C48" s="46" t="s">
        <v>78</v>
      </c>
      <c r="D48" s="36" t="s">
        <v>12</v>
      </c>
      <c r="E48" s="30"/>
      <c r="F48" s="30"/>
      <c r="G48" s="30"/>
      <c r="H48" s="63"/>
      <c r="I48" s="149"/>
      <c r="J48" s="133"/>
      <c r="K48" s="133"/>
      <c r="L48" s="95">
        <v>85.63</v>
      </c>
      <c r="M48" s="91">
        <f t="shared" si="0"/>
        <v>85.63</v>
      </c>
      <c r="N48" s="49"/>
    </row>
    <row r="49" spans="2:14" ht="51" hidden="1">
      <c r="B49" s="28" t="s">
        <v>184</v>
      </c>
      <c r="C49" s="46" t="s">
        <v>78</v>
      </c>
      <c r="D49" s="36" t="s">
        <v>183</v>
      </c>
      <c r="E49" s="30"/>
      <c r="F49" s="30"/>
      <c r="G49" s="30"/>
      <c r="H49" s="63"/>
      <c r="I49" s="149"/>
      <c r="J49" s="133"/>
      <c r="K49" s="133"/>
      <c r="L49" s="95"/>
      <c r="M49" s="91">
        <f t="shared" si="0"/>
        <v>0</v>
      </c>
      <c r="N49" s="49"/>
    </row>
    <row r="50" spans="2:14" ht="76.5">
      <c r="B50" s="111" t="s">
        <v>265</v>
      </c>
      <c r="C50" s="46" t="s">
        <v>78</v>
      </c>
      <c r="D50" s="38" t="s">
        <v>264</v>
      </c>
      <c r="E50" s="30"/>
      <c r="F50" s="30"/>
      <c r="G50" s="30"/>
      <c r="H50" s="63"/>
      <c r="I50" s="149">
        <v>357000</v>
      </c>
      <c r="J50" s="133"/>
      <c r="K50" s="133"/>
      <c r="L50" s="95"/>
      <c r="M50" s="91">
        <f t="shared" si="0"/>
        <v>-357000</v>
      </c>
      <c r="N50" s="49"/>
    </row>
    <row r="51" spans="2:14" ht="114.75">
      <c r="B51" s="60" t="s">
        <v>101</v>
      </c>
      <c r="C51" s="46" t="s">
        <v>78</v>
      </c>
      <c r="D51" s="36" t="s">
        <v>13</v>
      </c>
      <c r="E51" s="30"/>
      <c r="F51" s="30"/>
      <c r="G51" s="30"/>
      <c r="H51" s="63">
        <v>140000</v>
      </c>
      <c r="I51" s="149"/>
      <c r="J51" s="133"/>
      <c r="K51" s="133"/>
      <c r="L51" s="95">
        <v>118245</v>
      </c>
      <c r="M51" s="91">
        <f t="shared" si="0"/>
        <v>118245</v>
      </c>
      <c r="N51" s="49"/>
    </row>
    <row r="52" spans="2:14" ht="115.5" customHeight="1">
      <c r="B52" s="60" t="s">
        <v>351</v>
      </c>
      <c r="C52" s="46" t="s">
        <v>78</v>
      </c>
      <c r="D52" s="36" t="s">
        <v>350</v>
      </c>
      <c r="E52" s="30"/>
      <c r="F52" s="30"/>
      <c r="G52" s="30"/>
      <c r="H52" s="63"/>
      <c r="I52" s="149"/>
      <c r="J52" s="133"/>
      <c r="K52" s="133"/>
      <c r="L52" s="95"/>
      <c r="M52" s="91">
        <f t="shared" si="0"/>
        <v>0</v>
      </c>
      <c r="N52" s="49"/>
    </row>
    <row r="53" spans="2:14" ht="115.5" customHeight="1">
      <c r="B53" s="60" t="s">
        <v>364</v>
      </c>
      <c r="C53" s="46" t="s">
        <v>78</v>
      </c>
      <c r="D53" s="36" t="s">
        <v>363</v>
      </c>
      <c r="E53" s="30"/>
      <c r="F53" s="30"/>
      <c r="G53" s="30"/>
      <c r="H53" s="63"/>
      <c r="I53" s="149"/>
      <c r="J53" s="133"/>
      <c r="K53" s="133"/>
      <c r="L53" s="95"/>
      <c r="M53" s="91">
        <f t="shared" si="0"/>
        <v>0</v>
      </c>
      <c r="N53" s="49"/>
    </row>
    <row r="54" spans="2:14" ht="51">
      <c r="B54" s="60" t="s">
        <v>386</v>
      </c>
      <c r="C54" s="46" t="s">
        <v>78</v>
      </c>
      <c r="D54" s="36" t="s">
        <v>387</v>
      </c>
      <c r="E54" s="30"/>
      <c r="F54" s="30"/>
      <c r="G54" s="30"/>
      <c r="H54" s="63"/>
      <c r="I54" s="149">
        <v>24000</v>
      </c>
      <c r="J54" s="133"/>
      <c r="K54" s="133"/>
      <c r="L54" s="95"/>
      <c r="M54" s="91"/>
      <c r="N54" s="49"/>
    </row>
    <row r="55" spans="2:14" ht="25.5">
      <c r="B55" s="60" t="s">
        <v>267</v>
      </c>
      <c r="C55" s="46" t="s">
        <v>78</v>
      </c>
      <c r="D55" s="38" t="s">
        <v>266</v>
      </c>
      <c r="E55" s="30"/>
      <c r="F55" s="30"/>
      <c r="G55" s="30"/>
      <c r="H55" s="63"/>
      <c r="I55" s="149">
        <v>5925000</v>
      </c>
      <c r="J55" s="133"/>
      <c r="K55" s="133"/>
      <c r="L55" s="95"/>
      <c r="M55" s="91">
        <f t="shared" si="0"/>
        <v>-5925000</v>
      </c>
      <c r="N55" s="49"/>
    </row>
    <row r="56" spans="2:14" ht="51">
      <c r="B56" s="60" t="s">
        <v>148</v>
      </c>
      <c r="C56" s="46" t="s">
        <v>78</v>
      </c>
      <c r="D56" s="38" t="s">
        <v>146</v>
      </c>
      <c r="E56" s="30"/>
      <c r="F56" s="30"/>
      <c r="G56" s="30"/>
      <c r="H56" s="63"/>
      <c r="I56" s="149"/>
      <c r="J56" s="133"/>
      <c r="K56" s="133"/>
      <c r="L56" s="95">
        <v>1030840.33</v>
      </c>
      <c r="M56" s="91">
        <f t="shared" si="0"/>
        <v>1030840.33</v>
      </c>
      <c r="N56" s="49"/>
    </row>
    <row r="57" spans="2:14" ht="38.25">
      <c r="B57" s="60" t="s">
        <v>149</v>
      </c>
      <c r="C57" s="46" t="s">
        <v>78</v>
      </c>
      <c r="D57" s="38" t="s">
        <v>150</v>
      </c>
      <c r="E57" s="30"/>
      <c r="F57" s="30"/>
      <c r="G57" s="30"/>
      <c r="H57" s="63"/>
      <c r="I57" s="149"/>
      <c r="J57" s="133"/>
      <c r="K57" s="133"/>
      <c r="L57" s="95"/>
      <c r="M57" s="91">
        <f t="shared" si="0"/>
        <v>0</v>
      </c>
      <c r="N57" s="49"/>
    </row>
    <row r="58" spans="2:14" ht="25.5">
      <c r="B58" s="60" t="s">
        <v>151</v>
      </c>
      <c r="C58" s="46" t="s">
        <v>78</v>
      </c>
      <c r="D58" s="38" t="s">
        <v>147</v>
      </c>
      <c r="E58" s="30"/>
      <c r="F58" s="30"/>
      <c r="G58" s="30"/>
      <c r="H58" s="63"/>
      <c r="I58" s="149"/>
      <c r="J58" s="133"/>
      <c r="K58" s="133"/>
      <c r="L58" s="95">
        <v>6705.28</v>
      </c>
      <c r="M58" s="91">
        <f t="shared" si="0"/>
        <v>6705.28</v>
      </c>
      <c r="N58" s="49"/>
    </row>
    <row r="59" spans="2:14" ht="38.25">
      <c r="B59" s="60" t="s">
        <v>176</v>
      </c>
      <c r="C59" s="46" t="s">
        <v>78</v>
      </c>
      <c r="D59" s="38" t="s">
        <v>175</v>
      </c>
      <c r="E59" s="30"/>
      <c r="F59" s="30"/>
      <c r="G59" s="30"/>
      <c r="H59" s="63"/>
      <c r="I59" s="149"/>
      <c r="J59" s="133"/>
      <c r="K59" s="133"/>
      <c r="L59" s="95"/>
      <c r="M59" s="91">
        <f t="shared" si="0"/>
        <v>0</v>
      </c>
      <c r="N59" s="49"/>
    </row>
    <row r="60" spans="2:14" ht="54.75" customHeight="1">
      <c r="B60" s="60" t="s">
        <v>269</v>
      </c>
      <c r="C60" s="46" t="s">
        <v>78</v>
      </c>
      <c r="D60" s="38" t="s">
        <v>268</v>
      </c>
      <c r="E60" s="30"/>
      <c r="F60" s="30"/>
      <c r="G60" s="30"/>
      <c r="H60" s="63"/>
      <c r="I60" s="149">
        <v>7125000</v>
      </c>
      <c r="J60" s="133"/>
      <c r="K60" s="133"/>
      <c r="L60" s="95"/>
      <c r="M60" s="91">
        <f t="shared" si="0"/>
        <v>-7125000</v>
      </c>
      <c r="N60" s="49"/>
    </row>
    <row r="61" spans="2:14" ht="63.75">
      <c r="B61" s="60" t="s">
        <v>158</v>
      </c>
      <c r="C61" s="46" t="s">
        <v>78</v>
      </c>
      <c r="D61" s="38" t="s">
        <v>152</v>
      </c>
      <c r="E61" s="30"/>
      <c r="F61" s="30"/>
      <c r="G61" s="30"/>
      <c r="H61" s="63"/>
      <c r="I61" s="149"/>
      <c r="J61" s="133"/>
      <c r="K61" s="133"/>
      <c r="L61" s="95">
        <v>102448.36</v>
      </c>
      <c r="M61" s="91">
        <f t="shared" si="0"/>
        <v>102448.36</v>
      </c>
      <c r="N61" s="49"/>
    </row>
    <row r="62" spans="2:14" ht="48" customHeight="1">
      <c r="B62" s="60" t="s">
        <v>160</v>
      </c>
      <c r="C62" s="46" t="s">
        <v>78</v>
      </c>
      <c r="D62" s="38" t="s">
        <v>153</v>
      </c>
      <c r="E62" s="30"/>
      <c r="F62" s="30"/>
      <c r="G62" s="30"/>
      <c r="H62" s="63"/>
      <c r="I62" s="149"/>
      <c r="J62" s="133"/>
      <c r="K62" s="133"/>
      <c r="L62" s="95"/>
      <c r="M62" s="91">
        <f t="shared" si="0"/>
        <v>0</v>
      </c>
      <c r="N62" s="49"/>
    </row>
    <row r="63" spans="2:14" ht="38.25" hidden="1">
      <c r="B63" s="60" t="s">
        <v>163</v>
      </c>
      <c r="C63" s="46" t="s">
        <v>78</v>
      </c>
      <c r="D63" s="38" t="s">
        <v>154</v>
      </c>
      <c r="E63" s="30"/>
      <c r="F63" s="30"/>
      <c r="G63" s="30"/>
      <c r="H63" s="63"/>
      <c r="I63" s="149"/>
      <c r="J63" s="133"/>
      <c r="K63" s="133"/>
      <c r="L63" s="95"/>
      <c r="M63" s="91">
        <f t="shared" si="0"/>
        <v>0</v>
      </c>
      <c r="N63" s="49"/>
    </row>
    <row r="64" spans="2:14" ht="51" hidden="1">
      <c r="B64" s="60" t="s">
        <v>290</v>
      </c>
      <c r="C64" s="46" t="s">
        <v>78</v>
      </c>
      <c r="D64" s="38" t="s">
        <v>289</v>
      </c>
      <c r="E64" s="30"/>
      <c r="F64" s="30"/>
      <c r="G64" s="30"/>
      <c r="H64" s="63"/>
      <c r="I64" s="149"/>
      <c r="J64" s="133"/>
      <c r="K64" s="133"/>
      <c r="L64" s="95"/>
      <c r="M64" s="91">
        <f t="shared" si="0"/>
        <v>0</v>
      </c>
      <c r="N64" s="49"/>
    </row>
    <row r="65" spans="2:14" ht="89.25">
      <c r="B65" s="60" t="s">
        <v>337</v>
      </c>
      <c r="C65" s="46" t="s">
        <v>78</v>
      </c>
      <c r="D65" s="38" t="s">
        <v>336</v>
      </c>
      <c r="E65" s="30"/>
      <c r="F65" s="30"/>
      <c r="G65" s="30"/>
      <c r="H65" s="63"/>
      <c r="I65" s="149"/>
      <c r="J65" s="133"/>
      <c r="K65" s="133"/>
      <c r="L65" s="95"/>
      <c r="M65" s="91">
        <f t="shared" si="0"/>
        <v>0</v>
      </c>
      <c r="N65" s="49"/>
    </row>
    <row r="66" spans="2:14" ht="63.75">
      <c r="B66" s="60" t="s">
        <v>366</v>
      </c>
      <c r="C66" s="46" t="s">
        <v>78</v>
      </c>
      <c r="D66" s="38" t="s">
        <v>365</v>
      </c>
      <c r="E66" s="30"/>
      <c r="F66" s="30"/>
      <c r="G66" s="30"/>
      <c r="H66" s="63"/>
      <c r="I66" s="149"/>
      <c r="J66" s="133"/>
      <c r="K66" s="133"/>
      <c r="L66" s="95"/>
      <c r="M66" s="91">
        <f>L66-I66</f>
        <v>0</v>
      </c>
      <c r="N66" s="49"/>
    </row>
    <row r="67" spans="2:14" ht="76.5">
      <c r="B67" s="60" t="s">
        <v>339</v>
      </c>
      <c r="C67" s="46" t="s">
        <v>78</v>
      </c>
      <c r="D67" s="38" t="s">
        <v>338</v>
      </c>
      <c r="E67" s="30"/>
      <c r="F67" s="30"/>
      <c r="G67" s="30"/>
      <c r="H67" s="63"/>
      <c r="I67" s="149"/>
      <c r="J67" s="133"/>
      <c r="K67" s="133"/>
      <c r="L67" s="95"/>
      <c r="M67" s="91">
        <f t="shared" si="0"/>
        <v>0</v>
      </c>
      <c r="N67" s="49"/>
    </row>
    <row r="68" spans="2:14" ht="51">
      <c r="B68" s="60" t="s">
        <v>291</v>
      </c>
      <c r="C68" s="46" t="s">
        <v>78</v>
      </c>
      <c r="D68" s="38" t="s">
        <v>156</v>
      </c>
      <c r="E68" s="30"/>
      <c r="F68" s="30"/>
      <c r="G68" s="30"/>
      <c r="H68" s="63"/>
      <c r="I68" s="149"/>
      <c r="J68" s="133"/>
      <c r="K68" s="133"/>
      <c r="L68" s="95"/>
      <c r="M68" s="91">
        <f t="shared" si="0"/>
        <v>0</v>
      </c>
      <c r="N68" s="49"/>
    </row>
    <row r="69" spans="2:14" ht="51" hidden="1">
      <c r="B69" s="60" t="s">
        <v>159</v>
      </c>
      <c r="C69" s="46" t="s">
        <v>78</v>
      </c>
      <c r="D69" s="38" t="s">
        <v>155</v>
      </c>
      <c r="E69" s="30"/>
      <c r="F69" s="30"/>
      <c r="G69" s="30"/>
      <c r="H69" s="63"/>
      <c r="I69" s="149"/>
      <c r="J69" s="133"/>
      <c r="K69" s="133"/>
      <c r="L69" s="95"/>
      <c r="M69" s="91">
        <f t="shared" si="0"/>
        <v>0</v>
      </c>
      <c r="N69" s="49"/>
    </row>
    <row r="70" spans="2:14" ht="38.25" hidden="1">
      <c r="B70" s="60" t="s">
        <v>161</v>
      </c>
      <c r="C70" s="46" t="s">
        <v>78</v>
      </c>
      <c r="D70" s="38" t="s">
        <v>156</v>
      </c>
      <c r="E70" s="30"/>
      <c r="F70" s="30"/>
      <c r="G70" s="30"/>
      <c r="H70" s="63"/>
      <c r="I70" s="149"/>
      <c r="J70" s="133"/>
      <c r="K70" s="133"/>
      <c r="L70" s="95"/>
      <c r="M70" s="91">
        <f t="shared" si="0"/>
        <v>0</v>
      </c>
      <c r="N70" s="49"/>
    </row>
    <row r="71" spans="2:14" ht="25.5" hidden="1">
      <c r="B71" s="60" t="s">
        <v>162</v>
      </c>
      <c r="C71" s="46" t="s">
        <v>78</v>
      </c>
      <c r="D71" s="38" t="s">
        <v>157</v>
      </c>
      <c r="E71" s="30"/>
      <c r="F71" s="30"/>
      <c r="G71" s="30"/>
      <c r="H71" s="63"/>
      <c r="I71" s="149"/>
      <c r="J71" s="133"/>
      <c r="K71" s="133"/>
      <c r="L71" s="95"/>
      <c r="M71" s="91">
        <f t="shared" si="0"/>
        <v>0</v>
      </c>
      <c r="N71" s="49"/>
    </row>
    <row r="72" spans="2:14" ht="25.5" hidden="1">
      <c r="B72" s="60" t="s">
        <v>271</v>
      </c>
      <c r="C72" s="46" t="s">
        <v>78</v>
      </c>
      <c r="D72" s="38" t="s">
        <v>270</v>
      </c>
      <c r="E72" s="30"/>
      <c r="F72" s="30"/>
      <c r="G72" s="30"/>
      <c r="H72" s="63"/>
      <c r="I72" s="149">
        <v>0</v>
      </c>
      <c r="J72" s="133"/>
      <c r="K72" s="133"/>
      <c r="L72" s="95"/>
      <c r="M72" s="91">
        <f t="shared" si="0"/>
        <v>0</v>
      </c>
      <c r="N72" s="49"/>
    </row>
    <row r="73" spans="2:14" ht="63.75">
      <c r="B73" s="60" t="s">
        <v>340</v>
      </c>
      <c r="C73" s="46" t="s">
        <v>78</v>
      </c>
      <c r="D73" s="38" t="s">
        <v>157</v>
      </c>
      <c r="E73" s="30"/>
      <c r="F73" s="30"/>
      <c r="G73" s="30"/>
      <c r="H73" s="63"/>
      <c r="I73" s="149"/>
      <c r="J73" s="133"/>
      <c r="K73" s="133"/>
      <c r="L73" s="95"/>
      <c r="M73" s="91">
        <f t="shared" si="0"/>
        <v>0</v>
      </c>
      <c r="N73" s="49"/>
    </row>
    <row r="74" spans="2:14" ht="25.5">
      <c r="B74" s="60" t="s">
        <v>271</v>
      </c>
      <c r="C74" s="46" t="s">
        <v>78</v>
      </c>
      <c r="D74" s="38" t="s">
        <v>270</v>
      </c>
      <c r="E74" s="30"/>
      <c r="F74" s="30"/>
      <c r="G74" s="30"/>
      <c r="H74" s="63"/>
      <c r="I74" s="149"/>
      <c r="J74" s="133"/>
      <c r="K74" s="133"/>
      <c r="L74" s="95"/>
      <c r="M74" s="91">
        <f t="shared" si="0"/>
        <v>0</v>
      </c>
      <c r="N74" s="49"/>
    </row>
    <row r="75" spans="2:14" ht="51">
      <c r="B75" s="28" t="s">
        <v>102</v>
      </c>
      <c r="C75" s="46" t="s">
        <v>78</v>
      </c>
      <c r="D75" s="36" t="s">
        <v>14</v>
      </c>
      <c r="E75" s="30"/>
      <c r="F75" s="30"/>
      <c r="G75" s="30"/>
      <c r="H75" s="63">
        <v>6923000</v>
      </c>
      <c r="I75" s="149"/>
      <c r="J75" s="133"/>
      <c r="K75" s="133"/>
      <c r="L75" s="95">
        <v>8337.14</v>
      </c>
      <c r="M75" s="91">
        <f t="shared" si="0"/>
        <v>8337.14</v>
      </c>
      <c r="N75" s="49"/>
    </row>
    <row r="76" spans="2:14" ht="25.5">
      <c r="B76" s="28" t="s">
        <v>103</v>
      </c>
      <c r="C76" s="46" t="s">
        <v>78</v>
      </c>
      <c r="D76" s="36" t="s">
        <v>15</v>
      </c>
      <c r="E76" s="30"/>
      <c r="F76" s="30"/>
      <c r="G76" s="30"/>
      <c r="H76" s="63"/>
      <c r="I76" s="149"/>
      <c r="J76" s="133"/>
      <c r="K76" s="133"/>
      <c r="L76" s="95"/>
      <c r="M76" s="91">
        <f t="shared" si="0"/>
        <v>0</v>
      </c>
      <c r="N76" s="49"/>
    </row>
    <row r="77" spans="2:14" ht="51">
      <c r="B77" s="28" t="s">
        <v>104</v>
      </c>
      <c r="C77" s="46" t="s">
        <v>78</v>
      </c>
      <c r="D77" s="36" t="s">
        <v>16</v>
      </c>
      <c r="E77" s="30"/>
      <c r="F77" s="30"/>
      <c r="G77" s="30"/>
      <c r="H77" s="63"/>
      <c r="I77" s="149"/>
      <c r="J77" s="133"/>
      <c r="K77" s="133"/>
      <c r="L77" s="95"/>
      <c r="M77" s="91">
        <f t="shared" si="0"/>
        <v>0</v>
      </c>
      <c r="N77" s="49"/>
    </row>
    <row r="78" spans="2:14" ht="25.5" hidden="1">
      <c r="B78" s="28" t="s">
        <v>179</v>
      </c>
      <c r="C78" s="46" t="s">
        <v>78</v>
      </c>
      <c r="D78" s="36" t="s">
        <v>178</v>
      </c>
      <c r="E78" s="30"/>
      <c r="F78" s="30"/>
      <c r="G78" s="30"/>
      <c r="H78" s="63"/>
      <c r="I78" s="149"/>
      <c r="J78" s="133"/>
      <c r="K78" s="133"/>
      <c r="L78" s="95">
        <v>0</v>
      </c>
      <c r="M78" s="91">
        <f t="shared" si="0"/>
        <v>0</v>
      </c>
      <c r="N78" s="49"/>
    </row>
    <row r="79" spans="2:14" ht="63.75">
      <c r="B79" s="28" t="s">
        <v>21</v>
      </c>
      <c r="C79" s="46" t="s">
        <v>78</v>
      </c>
      <c r="D79" s="36" t="s">
        <v>17</v>
      </c>
      <c r="E79" s="30"/>
      <c r="F79" s="30"/>
      <c r="G79" s="30"/>
      <c r="H79" s="63"/>
      <c r="I79" s="149"/>
      <c r="J79" s="133"/>
      <c r="K79" s="133"/>
      <c r="L79" s="95"/>
      <c r="M79" s="91">
        <f t="shared" si="0"/>
        <v>0</v>
      </c>
      <c r="N79" s="49"/>
    </row>
    <row r="80" spans="2:14" ht="38.25">
      <c r="B80" s="28" t="s">
        <v>105</v>
      </c>
      <c r="C80" s="46" t="s">
        <v>78</v>
      </c>
      <c r="D80" s="36" t="s">
        <v>18</v>
      </c>
      <c r="E80" s="30"/>
      <c r="F80" s="30"/>
      <c r="G80" s="30"/>
      <c r="H80" s="63"/>
      <c r="I80" s="149"/>
      <c r="J80" s="133"/>
      <c r="K80" s="133"/>
      <c r="L80" s="95"/>
      <c r="M80" s="91">
        <f t="shared" si="0"/>
        <v>0</v>
      </c>
      <c r="N80" s="49"/>
    </row>
    <row r="81" spans="2:14" ht="38.25">
      <c r="B81" s="28" t="s">
        <v>165</v>
      </c>
      <c r="C81" s="46" t="s">
        <v>78</v>
      </c>
      <c r="D81" s="36" t="s">
        <v>164</v>
      </c>
      <c r="E81" s="30"/>
      <c r="F81" s="30"/>
      <c r="G81" s="30"/>
      <c r="H81" s="63"/>
      <c r="I81" s="149"/>
      <c r="J81" s="133"/>
      <c r="K81" s="133"/>
      <c r="L81" s="95"/>
      <c r="M81" s="91">
        <f t="shared" si="0"/>
        <v>0</v>
      </c>
      <c r="N81" s="49"/>
    </row>
    <row r="82" spans="2:14" ht="12.75">
      <c r="B82" s="28" t="s">
        <v>273</v>
      </c>
      <c r="C82" s="46" t="s">
        <v>78</v>
      </c>
      <c r="D82" s="38" t="s">
        <v>272</v>
      </c>
      <c r="E82" s="30"/>
      <c r="F82" s="30"/>
      <c r="G82" s="30"/>
      <c r="H82" s="63"/>
      <c r="I82" s="149">
        <v>50000</v>
      </c>
      <c r="J82" s="133"/>
      <c r="K82" s="133"/>
      <c r="L82" s="95"/>
      <c r="M82" s="91">
        <f t="shared" si="0"/>
        <v>-50000</v>
      </c>
      <c r="N82" s="49"/>
    </row>
    <row r="83" spans="2:14" ht="51">
      <c r="B83" s="28" t="s">
        <v>22</v>
      </c>
      <c r="C83" s="46" t="s">
        <v>78</v>
      </c>
      <c r="D83" s="36" t="s">
        <v>19</v>
      </c>
      <c r="E83" s="30"/>
      <c r="F83" s="30"/>
      <c r="G83" s="30"/>
      <c r="H83" s="63">
        <v>23000</v>
      </c>
      <c r="I83" s="149"/>
      <c r="J83" s="133"/>
      <c r="K83" s="133"/>
      <c r="L83" s="95">
        <v>15707.95</v>
      </c>
      <c r="M83" s="91">
        <f t="shared" si="0"/>
        <v>15707.95</v>
      </c>
      <c r="N83" s="49"/>
    </row>
    <row r="84" spans="2:14" ht="25.5" hidden="1">
      <c r="B84" s="28" t="s">
        <v>255</v>
      </c>
      <c r="C84" s="46" t="s">
        <v>78</v>
      </c>
      <c r="D84" s="36" t="s">
        <v>254</v>
      </c>
      <c r="E84" s="30"/>
      <c r="F84" s="30"/>
      <c r="G84" s="30"/>
      <c r="H84" s="63"/>
      <c r="I84" s="149"/>
      <c r="J84" s="133"/>
      <c r="K84" s="133"/>
      <c r="L84" s="95"/>
      <c r="M84" s="91">
        <f aca="true" t="shared" si="1" ref="M84:M151">L84-I84</f>
        <v>0</v>
      </c>
      <c r="N84" s="49"/>
    </row>
    <row r="85" spans="2:14" ht="38.25" hidden="1">
      <c r="B85" s="28" t="s">
        <v>202</v>
      </c>
      <c r="C85" s="46" t="s">
        <v>78</v>
      </c>
      <c r="D85" s="36" t="s">
        <v>203</v>
      </c>
      <c r="E85" s="30"/>
      <c r="F85" s="30"/>
      <c r="G85" s="30"/>
      <c r="H85" s="63"/>
      <c r="I85" s="149"/>
      <c r="J85" s="133"/>
      <c r="K85" s="133"/>
      <c r="L85" s="95"/>
      <c r="M85" s="91">
        <f t="shared" si="1"/>
        <v>0</v>
      </c>
      <c r="N85" s="49"/>
    </row>
    <row r="86" spans="2:14" ht="63.75" hidden="1">
      <c r="B86" s="28" t="s">
        <v>113</v>
      </c>
      <c r="C86" s="46" t="s">
        <v>78</v>
      </c>
      <c r="D86" s="38" t="s">
        <v>112</v>
      </c>
      <c r="E86" s="30"/>
      <c r="F86" s="30"/>
      <c r="G86" s="30"/>
      <c r="H86" s="63"/>
      <c r="I86" s="149"/>
      <c r="J86" s="133"/>
      <c r="K86" s="133"/>
      <c r="L86" s="95"/>
      <c r="M86" s="91">
        <f t="shared" si="1"/>
        <v>0</v>
      </c>
      <c r="N86" s="49"/>
    </row>
    <row r="87" spans="2:14" ht="25.5">
      <c r="B87" s="58" t="s">
        <v>255</v>
      </c>
      <c r="C87" s="46" t="s">
        <v>78</v>
      </c>
      <c r="D87" s="38" t="s">
        <v>254</v>
      </c>
      <c r="E87" s="30"/>
      <c r="F87" s="30"/>
      <c r="G87" s="30"/>
      <c r="H87" s="63">
        <v>15000</v>
      </c>
      <c r="I87" s="149"/>
      <c r="J87" s="133"/>
      <c r="K87" s="133"/>
      <c r="L87" s="95"/>
      <c r="M87" s="91">
        <f t="shared" si="1"/>
        <v>0</v>
      </c>
      <c r="N87" s="49"/>
    </row>
    <row r="88" spans="2:14" ht="38.25">
      <c r="B88" s="28" t="s">
        <v>202</v>
      </c>
      <c r="C88" s="46" t="s">
        <v>78</v>
      </c>
      <c r="D88" s="38" t="s">
        <v>203</v>
      </c>
      <c r="E88" s="30"/>
      <c r="F88" s="30"/>
      <c r="G88" s="30"/>
      <c r="H88" s="63"/>
      <c r="I88" s="149"/>
      <c r="J88" s="133"/>
      <c r="K88" s="133"/>
      <c r="L88" s="95"/>
      <c r="M88" s="91">
        <f t="shared" si="1"/>
        <v>0</v>
      </c>
      <c r="N88" s="49"/>
    </row>
    <row r="89" spans="2:14" ht="38.25">
      <c r="B89" s="58" t="s">
        <v>367</v>
      </c>
      <c r="C89" s="46" t="s">
        <v>78</v>
      </c>
      <c r="D89" s="38" t="s">
        <v>349</v>
      </c>
      <c r="E89" s="30"/>
      <c r="F89" s="30"/>
      <c r="G89" s="30"/>
      <c r="H89" s="63"/>
      <c r="I89" s="149">
        <v>1784000</v>
      </c>
      <c r="J89" s="133"/>
      <c r="K89" s="133"/>
      <c r="L89" s="95"/>
      <c r="M89" s="91">
        <f t="shared" si="1"/>
        <v>-1784000</v>
      </c>
      <c r="N89" s="49"/>
    </row>
    <row r="90" spans="2:14" ht="63.75">
      <c r="B90" s="58" t="s">
        <v>42</v>
      </c>
      <c r="C90" s="46" t="s">
        <v>78</v>
      </c>
      <c r="D90" s="38" t="s">
        <v>41</v>
      </c>
      <c r="E90" s="30"/>
      <c r="F90" s="30"/>
      <c r="G90" s="30"/>
      <c r="H90" s="63">
        <v>15000</v>
      </c>
      <c r="I90" s="149"/>
      <c r="J90" s="133"/>
      <c r="K90" s="133"/>
      <c r="L90" s="95">
        <v>1563575</v>
      </c>
      <c r="M90" s="91">
        <f t="shared" si="1"/>
        <v>1563575</v>
      </c>
      <c r="N90" s="49"/>
    </row>
    <row r="91" spans="2:14" ht="48" customHeight="1">
      <c r="B91" s="58" t="s">
        <v>130</v>
      </c>
      <c r="C91" s="46" t="s">
        <v>78</v>
      </c>
      <c r="D91" s="38" t="s">
        <v>129</v>
      </c>
      <c r="E91" s="30"/>
      <c r="F91" s="30"/>
      <c r="G91" s="30"/>
      <c r="H91" s="63">
        <v>15000</v>
      </c>
      <c r="I91" s="149"/>
      <c r="J91" s="133"/>
      <c r="K91" s="133"/>
      <c r="L91" s="95"/>
      <c r="M91" s="91">
        <f t="shared" si="1"/>
        <v>0</v>
      </c>
      <c r="N91" s="49"/>
    </row>
    <row r="92" spans="2:14" ht="38.25">
      <c r="B92" s="58" t="s">
        <v>275</v>
      </c>
      <c r="C92" s="46" t="s">
        <v>78</v>
      </c>
      <c r="D92" s="36" t="s">
        <v>274</v>
      </c>
      <c r="E92" s="30"/>
      <c r="F92" s="30"/>
      <c r="G92" s="30"/>
      <c r="H92" s="63"/>
      <c r="I92" s="149">
        <v>1777000</v>
      </c>
      <c r="J92" s="133"/>
      <c r="K92" s="133"/>
      <c r="L92" s="95"/>
      <c r="M92" s="91">
        <f t="shared" si="1"/>
        <v>-1777000</v>
      </c>
      <c r="N92" s="49"/>
    </row>
    <row r="93" spans="2:14" ht="38.25">
      <c r="B93" s="60" t="s">
        <v>329</v>
      </c>
      <c r="C93" s="46" t="s">
        <v>78</v>
      </c>
      <c r="D93" s="36" t="s">
        <v>330</v>
      </c>
      <c r="E93" s="30"/>
      <c r="F93" s="30"/>
      <c r="G93" s="30"/>
      <c r="H93" s="63">
        <v>1330000</v>
      </c>
      <c r="I93" s="149"/>
      <c r="J93" s="133"/>
      <c r="K93" s="133"/>
      <c r="L93" s="95">
        <v>367917.45</v>
      </c>
      <c r="M93" s="91">
        <f t="shared" si="1"/>
        <v>367917.45</v>
      </c>
      <c r="N93" s="49"/>
    </row>
    <row r="94" spans="2:14" ht="38.25">
      <c r="B94" s="28" t="s">
        <v>329</v>
      </c>
      <c r="C94" s="46" t="s">
        <v>78</v>
      </c>
      <c r="D94" s="38" t="s">
        <v>331</v>
      </c>
      <c r="E94" s="30"/>
      <c r="F94" s="30"/>
      <c r="G94" s="30"/>
      <c r="H94" s="63">
        <v>1330000</v>
      </c>
      <c r="I94" s="149"/>
      <c r="J94" s="133"/>
      <c r="K94" s="133"/>
      <c r="L94" s="95">
        <v>5540.06</v>
      </c>
      <c r="M94" s="91">
        <f>L94-I94</f>
        <v>5540.06</v>
      </c>
      <c r="N94" s="49"/>
    </row>
    <row r="95" spans="2:14" ht="38.25">
      <c r="B95" s="60" t="s">
        <v>377</v>
      </c>
      <c r="C95" s="46" t="s">
        <v>78</v>
      </c>
      <c r="D95" s="36" t="s">
        <v>376</v>
      </c>
      <c r="E95" s="30"/>
      <c r="F95" s="30"/>
      <c r="G95" s="30"/>
      <c r="H95" s="63"/>
      <c r="I95" s="149"/>
      <c r="J95" s="133"/>
      <c r="K95" s="133"/>
      <c r="L95" s="95"/>
      <c r="M95" s="91"/>
      <c r="N95" s="49"/>
    </row>
    <row r="96" spans="2:14" ht="38.25" hidden="1">
      <c r="B96" s="60" t="s">
        <v>293</v>
      </c>
      <c r="C96" s="46" t="s">
        <v>78</v>
      </c>
      <c r="D96" s="38" t="s">
        <v>292</v>
      </c>
      <c r="E96" s="30"/>
      <c r="F96" s="30"/>
      <c r="G96" s="30"/>
      <c r="H96" s="63"/>
      <c r="I96" s="149"/>
      <c r="J96" s="133"/>
      <c r="K96" s="133"/>
      <c r="L96" s="95"/>
      <c r="M96" s="91">
        <f t="shared" si="1"/>
        <v>0</v>
      </c>
      <c r="N96" s="49"/>
    </row>
    <row r="97" spans="2:14" ht="12.75" hidden="1">
      <c r="B97" s="60"/>
      <c r="C97" s="46"/>
      <c r="D97" s="38"/>
      <c r="E97" s="30"/>
      <c r="F97" s="30"/>
      <c r="G97" s="30"/>
      <c r="H97" s="63"/>
      <c r="I97" s="149"/>
      <c r="J97" s="133"/>
      <c r="K97" s="133"/>
      <c r="L97" s="95"/>
      <c r="M97" s="91">
        <f t="shared" si="1"/>
        <v>0</v>
      </c>
      <c r="N97" s="49"/>
    </row>
    <row r="98" spans="2:14" ht="12.75" hidden="1">
      <c r="B98" s="60"/>
      <c r="C98" s="46"/>
      <c r="D98" s="38"/>
      <c r="E98" s="30"/>
      <c r="F98" s="30"/>
      <c r="G98" s="30"/>
      <c r="H98" s="63"/>
      <c r="I98" s="149"/>
      <c r="J98" s="133"/>
      <c r="K98" s="133"/>
      <c r="L98" s="95"/>
      <c r="M98" s="91">
        <f t="shared" si="1"/>
        <v>0</v>
      </c>
      <c r="N98" s="49"/>
    </row>
    <row r="99" spans="2:14" ht="12.75" hidden="1">
      <c r="B99" s="60"/>
      <c r="C99" s="46"/>
      <c r="D99" s="38"/>
      <c r="E99" s="30"/>
      <c r="F99" s="30"/>
      <c r="G99" s="30"/>
      <c r="H99" s="63"/>
      <c r="I99" s="149"/>
      <c r="J99" s="133"/>
      <c r="K99" s="133"/>
      <c r="L99" s="95"/>
      <c r="M99" s="91">
        <f t="shared" si="1"/>
        <v>0</v>
      </c>
      <c r="N99" s="49"/>
    </row>
    <row r="100" spans="2:14" ht="12.75" hidden="1">
      <c r="B100" s="28"/>
      <c r="C100" s="46"/>
      <c r="D100" s="38"/>
      <c r="E100" s="30"/>
      <c r="F100" s="30"/>
      <c r="G100" s="30"/>
      <c r="H100" s="63"/>
      <c r="I100" s="149"/>
      <c r="J100" s="133"/>
      <c r="K100" s="133"/>
      <c r="L100" s="95"/>
      <c r="M100" s="91">
        <f t="shared" si="1"/>
        <v>0</v>
      </c>
      <c r="N100" s="49"/>
    </row>
    <row r="101" spans="2:14" ht="12.75" hidden="1">
      <c r="B101" s="28"/>
      <c r="C101" s="46"/>
      <c r="D101" s="38"/>
      <c r="E101" s="30"/>
      <c r="F101" s="30"/>
      <c r="G101" s="30"/>
      <c r="H101" s="63"/>
      <c r="I101" s="149"/>
      <c r="J101" s="133"/>
      <c r="K101" s="133"/>
      <c r="L101" s="95"/>
      <c r="M101" s="91">
        <f t="shared" si="1"/>
        <v>0</v>
      </c>
      <c r="N101" s="49"/>
    </row>
    <row r="102" spans="2:14" ht="12.75" hidden="1">
      <c r="B102" s="72"/>
      <c r="C102" s="46"/>
      <c r="D102" s="38"/>
      <c r="E102" s="30"/>
      <c r="F102" s="30"/>
      <c r="G102" s="30"/>
      <c r="H102" s="63"/>
      <c r="I102" s="149"/>
      <c r="J102" s="133"/>
      <c r="K102" s="133"/>
      <c r="L102" s="95"/>
      <c r="M102" s="91">
        <f t="shared" si="1"/>
        <v>0</v>
      </c>
      <c r="N102" s="49"/>
    </row>
    <row r="103" spans="2:14" ht="12.75" hidden="1">
      <c r="B103" s="28"/>
      <c r="C103" s="46"/>
      <c r="D103" s="38"/>
      <c r="E103" s="30"/>
      <c r="F103" s="30"/>
      <c r="G103" s="30"/>
      <c r="H103" s="63"/>
      <c r="I103" s="149"/>
      <c r="J103" s="133"/>
      <c r="K103" s="133"/>
      <c r="L103" s="95"/>
      <c r="M103" s="91">
        <f t="shared" si="1"/>
        <v>0</v>
      </c>
      <c r="N103" s="49"/>
    </row>
    <row r="104" spans="2:14" ht="12.75" hidden="1">
      <c r="B104" s="28"/>
      <c r="C104" s="46"/>
      <c r="D104" s="38"/>
      <c r="E104" s="30"/>
      <c r="F104" s="30"/>
      <c r="G104" s="30"/>
      <c r="H104" s="63"/>
      <c r="I104" s="149"/>
      <c r="J104" s="133"/>
      <c r="K104" s="133"/>
      <c r="L104" s="95"/>
      <c r="M104" s="91"/>
      <c r="N104" s="49"/>
    </row>
    <row r="105" spans="2:14" ht="63.75">
      <c r="B105" s="58" t="s">
        <v>214</v>
      </c>
      <c r="C105" s="46" t="s">
        <v>78</v>
      </c>
      <c r="D105" s="36" t="s">
        <v>215</v>
      </c>
      <c r="E105" s="30"/>
      <c r="F105" s="30"/>
      <c r="G105" s="30"/>
      <c r="H105" s="63">
        <v>49000</v>
      </c>
      <c r="I105" s="149"/>
      <c r="J105" s="133"/>
      <c r="K105" s="133"/>
      <c r="L105" s="95"/>
      <c r="M105" s="91">
        <f t="shared" si="1"/>
        <v>0</v>
      </c>
      <c r="N105" s="49"/>
    </row>
    <row r="106" spans="2:14" ht="114.75">
      <c r="B106" s="58" t="s">
        <v>378</v>
      </c>
      <c r="C106" s="46" t="s">
        <v>78</v>
      </c>
      <c r="D106" s="36" t="s">
        <v>379</v>
      </c>
      <c r="E106" s="30"/>
      <c r="F106" s="30"/>
      <c r="G106" s="30"/>
      <c r="H106" s="63">
        <v>5000</v>
      </c>
      <c r="I106" s="95">
        <v>145000</v>
      </c>
      <c r="J106" s="133"/>
      <c r="K106" s="133"/>
      <c r="L106" s="95">
        <v>79528.13</v>
      </c>
      <c r="M106" s="91">
        <f t="shared" si="1"/>
        <v>-65471.869999999995</v>
      </c>
      <c r="N106" s="49"/>
    </row>
    <row r="107" spans="1:15" s="11" customFormat="1" ht="12.75">
      <c r="A107"/>
      <c r="B107" s="16" t="s">
        <v>24</v>
      </c>
      <c r="C107" s="46" t="s">
        <v>78</v>
      </c>
      <c r="D107" s="37" t="s">
        <v>23</v>
      </c>
      <c r="E107" s="59"/>
      <c r="F107" s="59"/>
      <c r="G107" s="59"/>
      <c r="H107" s="29">
        <f>SUM(H108:H113)</f>
        <v>298000</v>
      </c>
      <c r="I107" s="92">
        <f>I109</f>
        <v>16000</v>
      </c>
      <c r="J107" s="92">
        <f>J109</f>
        <v>0</v>
      </c>
      <c r="K107" s="92">
        <f>K109</f>
        <v>0</v>
      </c>
      <c r="L107" s="92">
        <f>L109</f>
        <v>3929.32</v>
      </c>
      <c r="M107" s="91">
        <f t="shared" si="1"/>
        <v>-12070.68</v>
      </c>
      <c r="N107" s="50"/>
      <c r="O107" s="114"/>
    </row>
    <row r="108" spans="2:14" ht="76.5" customHeight="1" hidden="1">
      <c r="B108" s="14" t="s">
        <v>224</v>
      </c>
      <c r="C108" s="46" t="s">
        <v>78</v>
      </c>
      <c r="D108" s="36" t="s">
        <v>225</v>
      </c>
      <c r="E108" s="30"/>
      <c r="F108" s="30"/>
      <c r="G108" s="30"/>
      <c r="H108" s="63"/>
      <c r="I108" s="123"/>
      <c r="J108" s="133"/>
      <c r="K108" s="133"/>
      <c r="L108" s="95">
        <v>0</v>
      </c>
      <c r="M108" s="91">
        <f t="shared" si="1"/>
        <v>0</v>
      </c>
      <c r="N108" s="49"/>
    </row>
    <row r="109" spans="2:14" ht="127.5">
      <c r="B109" s="58" t="s">
        <v>205</v>
      </c>
      <c r="C109" s="46" t="s">
        <v>78</v>
      </c>
      <c r="D109" s="38" t="s">
        <v>216</v>
      </c>
      <c r="E109" s="30"/>
      <c r="F109" s="30"/>
      <c r="G109" s="30"/>
      <c r="H109" s="112">
        <v>1000</v>
      </c>
      <c r="I109" s="149">
        <v>16000</v>
      </c>
      <c r="J109" s="146"/>
      <c r="K109" s="133"/>
      <c r="L109" s="95">
        <v>3929.32</v>
      </c>
      <c r="M109" s="91">
        <f t="shared" si="1"/>
        <v>-12070.68</v>
      </c>
      <c r="N109" s="49"/>
    </row>
    <row r="110" spans="2:14" ht="12.75" hidden="1">
      <c r="B110" s="58"/>
      <c r="C110" s="46"/>
      <c r="D110" s="36"/>
      <c r="E110" s="30"/>
      <c r="F110" s="30"/>
      <c r="G110" s="30"/>
      <c r="H110" s="63">
        <v>7500</v>
      </c>
      <c r="I110" s="124"/>
      <c r="J110" s="133"/>
      <c r="K110" s="133"/>
      <c r="L110" s="95"/>
      <c r="M110" s="91">
        <f t="shared" si="1"/>
        <v>0</v>
      </c>
      <c r="N110" s="49"/>
    </row>
    <row r="111" spans="2:14" ht="12.75" hidden="1">
      <c r="B111" s="58"/>
      <c r="C111" s="46"/>
      <c r="D111" s="36"/>
      <c r="E111" s="30"/>
      <c r="F111" s="30"/>
      <c r="G111" s="30"/>
      <c r="H111" s="63">
        <v>87500</v>
      </c>
      <c r="I111" s="95"/>
      <c r="J111" s="133"/>
      <c r="K111" s="133"/>
      <c r="L111" s="95"/>
      <c r="M111" s="91">
        <f t="shared" si="1"/>
        <v>0</v>
      </c>
      <c r="N111" s="49"/>
    </row>
    <row r="112" spans="2:14" ht="12.75" hidden="1">
      <c r="B112" s="60"/>
      <c r="C112" s="46"/>
      <c r="D112" s="36"/>
      <c r="E112" s="30"/>
      <c r="F112" s="30"/>
      <c r="G112" s="30"/>
      <c r="H112" s="63">
        <v>60000</v>
      </c>
      <c r="I112" s="95"/>
      <c r="J112" s="133"/>
      <c r="K112" s="133"/>
      <c r="L112" s="95"/>
      <c r="M112" s="91">
        <f t="shared" si="1"/>
        <v>0</v>
      </c>
      <c r="N112" s="49"/>
    </row>
    <row r="113" spans="2:14" s="79" customFormat="1" ht="12.75" hidden="1">
      <c r="B113" s="60"/>
      <c r="C113" s="81"/>
      <c r="D113" s="36"/>
      <c r="E113" s="62"/>
      <c r="F113" s="62"/>
      <c r="G113" s="62"/>
      <c r="H113" s="63">
        <v>142000</v>
      </c>
      <c r="I113" s="95"/>
      <c r="J113" s="133"/>
      <c r="K113" s="133"/>
      <c r="L113" s="95"/>
      <c r="M113" s="91">
        <f t="shared" si="1"/>
        <v>0</v>
      </c>
      <c r="N113" s="80"/>
    </row>
    <row r="114" spans="1:14" s="11" customFormat="1" ht="12.75" customHeight="1" hidden="1">
      <c r="A114"/>
      <c r="B114" s="27" t="s">
        <v>88</v>
      </c>
      <c r="C114" s="46" t="s">
        <v>78</v>
      </c>
      <c r="D114" s="37" t="s">
        <v>25</v>
      </c>
      <c r="E114" s="61"/>
      <c r="F114" s="61"/>
      <c r="G114" s="61"/>
      <c r="H114" s="29">
        <f>H115</f>
        <v>11000</v>
      </c>
      <c r="I114" s="92">
        <f>I115</f>
        <v>0</v>
      </c>
      <c r="J114" s="96">
        <f>J115</f>
        <v>0</v>
      </c>
      <c r="K114" s="96">
        <f>K115</f>
        <v>0</v>
      </c>
      <c r="L114" s="92">
        <f>L115</f>
        <v>0</v>
      </c>
      <c r="M114" s="91">
        <f t="shared" si="1"/>
        <v>0</v>
      </c>
      <c r="N114" s="51"/>
    </row>
    <row r="115" spans="1:14" s="21" customFormat="1" ht="12.75" hidden="1">
      <c r="A115"/>
      <c r="B115" s="60"/>
      <c r="C115" s="46"/>
      <c r="D115" s="36"/>
      <c r="E115" s="62"/>
      <c r="F115" s="62"/>
      <c r="G115" s="62"/>
      <c r="H115" s="63">
        <v>11000</v>
      </c>
      <c r="I115" s="95"/>
      <c r="J115" s="133"/>
      <c r="K115" s="133"/>
      <c r="L115" s="95"/>
      <c r="M115" s="91">
        <f t="shared" si="1"/>
        <v>0</v>
      </c>
      <c r="N115" s="52"/>
    </row>
    <row r="116" spans="1:14" s="11" customFormat="1" ht="25.5" hidden="1">
      <c r="A116"/>
      <c r="B116" s="16" t="s">
        <v>27</v>
      </c>
      <c r="C116" s="46" t="s">
        <v>78</v>
      </c>
      <c r="D116" s="37" t="s">
        <v>26</v>
      </c>
      <c r="E116" s="59"/>
      <c r="F116" s="59"/>
      <c r="G116" s="59"/>
      <c r="H116" s="29">
        <f>H117</f>
        <v>0</v>
      </c>
      <c r="I116" s="92">
        <f>I117</f>
        <v>0</v>
      </c>
      <c r="J116" s="96"/>
      <c r="K116" s="96"/>
      <c r="L116" s="92">
        <f>L117</f>
        <v>0</v>
      </c>
      <c r="M116" s="91">
        <f t="shared" si="1"/>
        <v>0</v>
      </c>
      <c r="N116" s="50"/>
    </row>
    <row r="117" spans="2:14" ht="12.75" hidden="1">
      <c r="B117" s="58"/>
      <c r="C117" s="46"/>
      <c r="D117" s="36"/>
      <c r="E117" s="30"/>
      <c r="F117" s="30"/>
      <c r="G117" s="30"/>
      <c r="H117" s="63"/>
      <c r="I117" s="95"/>
      <c r="J117" s="133"/>
      <c r="K117" s="133"/>
      <c r="L117" s="95"/>
      <c r="M117" s="91">
        <f t="shared" si="1"/>
        <v>0</v>
      </c>
      <c r="N117" s="49"/>
    </row>
    <row r="118" spans="1:14" s="11" customFormat="1" ht="12.75" hidden="1">
      <c r="A118"/>
      <c r="B118" s="27" t="s">
        <v>89</v>
      </c>
      <c r="C118" s="46" t="s">
        <v>78</v>
      </c>
      <c r="D118" s="37" t="s">
        <v>28</v>
      </c>
      <c r="E118" s="61"/>
      <c r="F118" s="61"/>
      <c r="G118" s="61"/>
      <c r="H118" s="29">
        <f>H119</f>
        <v>5000</v>
      </c>
      <c r="I118" s="92">
        <f>I119</f>
        <v>0</v>
      </c>
      <c r="J118" s="96"/>
      <c r="K118" s="96"/>
      <c r="L118" s="92">
        <f>L119</f>
        <v>0</v>
      </c>
      <c r="M118" s="91">
        <f t="shared" si="1"/>
        <v>0</v>
      </c>
      <c r="N118" s="51"/>
    </row>
    <row r="119" spans="1:14" s="21" customFormat="1" ht="127.5" hidden="1">
      <c r="A119"/>
      <c r="B119" s="60" t="s">
        <v>205</v>
      </c>
      <c r="C119" s="46" t="s">
        <v>78</v>
      </c>
      <c r="D119" s="36" t="s">
        <v>204</v>
      </c>
      <c r="E119" s="62"/>
      <c r="F119" s="62"/>
      <c r="G119" s="62"/>
      <c r="H119" s="63">
        <v>5000</v>
      </c>
      <c r="I119" s="95"/>
      <c r="J119" s="133"/>
      <c r="K119" s="133"/>
      <c r="L119" s="95"/>
      <c r="M119" s="91">
        <f t="shared" si="1"/>
        <v>0</v>
      </c>
      <c r="N119" s="52"/>
    </row>
    <row r="120" spans="1:14" s="21" customFormat="1" ht="25.5" hidden="1">
      <c r="A120"/>
      <c r="B120" s="68" t="s">
        <v>51</v>
      </c>
      <c r="C120" s="66" t="s">
        <v>78</v>
      </c>
      <c r="D120" s="37" t="s">
        <v>48</v>
      </c>
      <c r="E120" s="61"/>
      <c r="F120" s="61"/>
      <c r="G120" s="61"/>
      <c r="H120" s="29">
        <f>H121</f>
        <v>0</v>
      </c>
      <c r="I120" s="92">
        <f>I121</f>
        <v>0</v>
      </c>
      <c r="J120" s="96"/>
      <c r="K120" s="96"/>
      <c r="L120" s="92">
        <f>L121</f>
        <v>0</v>
      </c>
      <c r="M120" s="91">
        <f t="shared" si="1"/>
        <v>0</v>
      </c>
      <c r="N120" s="52"/>
    </row>
    <row r="121" spans="1:14" s="21" customFormat="1" ht="38.25" hidden="1">
      <c r="A121"/>
      <c r="B121" s="60" t="s">
        <v>49</v>
      </c>
      <c r="C121" s="46" t="s">
        <v>78</v>
      </c>
      <c r="D121" s="38" t="s">
        <v>50</v>
      </c>
      <c r="E121" s="62"/>
      <c r="F121" s="62"/>
      <c r="G121" s="62"/>
      <c r="H121" s="63"/>
      <c r="I121" s="95"/>
      <c r="J121" s="133"/>
      <c r="K121" s="133"/>
      <c r="L121" s="95"/>
      <c r="M121" s="91">
        <f t="shared" si="1"/>
        <v>0</v>
      </c>
      <c r="N121" s="52"/>
    </row>
    <row r="122" spans="1:15" s="21" customFormat="1" ht="25.5">
      <c r="A122"/>
      <c r="B122" s="68" t="s">
        <v>208</v>
      </c>
      <c r="C122" s="46" t="s">
        <v>78</v>
      </c>
      <c r="D122" s="37" t="s">
        <v>206</v>
      </c>
      <c r="E122" s="62"/>
      <c r="F122" s="62"/>
      <c r="G122" s="62"/>
      <c r="H122" s="63"/>
      <c r="I122" s="92">
        <f>SUM(I123:I129)</f>
        <v>8000</v>
      </c>
      <c r="J122" s="92">
        <f>SUM(J124:J129)</f>
        <v>0</v>
      </c>
      <c r="K122" s="92">
        <f>SUM(K124:K129)</f>
        <v>0</v>
      </c>
      <c r="L122" s="92">
        <f>SUM(L123:L129)</f>
        <v>3175</v>
      </c>
      <c r="M122" s="91">
        <f t="shared" si="1"/>
        <v>-4825</v>
      </c>
      <c r="N122" s="52"/>
      <c r="O122" s="122"/>
    </row>
    <row r="123" spans="2:14" s="73" customFormat="1" ht="76.5">
      <c r="B123" s="60" t="s">
        <v>207</v>
      </c>
      <c r="C123" s="81" t="s">
        <v>78</v>
      </c>
      <c r="D123" s="38" t="s">
        <v>209</v>
      </c>
      <c r="E123" s="62"/>
      <c r="F123" s="62"/>
      <c r="G123" s="62"/>
      <c r="H123" s="63"/>
      <c r="I123" s="149">
        <v>3000</v>
      </c>
      <c r="J123" s="133"/>
      <c r="K123" s="133"/>
      <c r="L123" s="95">
        <v>1725</v>
      </c>
      <c r="M123" s="91">
        <f t="shared" si="1"/>
        <v>-1275</v>
      </c>
      <c r="N123" s="52"/>
    </row>
    <row r="124" spans="2:14" s="73" customFormat="1" ht="89.25">
      <c r="B124" s="60" t="s">
        <v>306</v>
      </c>
      <c r="C124" s="81" t="s">
        <v>78</v>
      </c>
      <c r="D124" s="38" t="s">
        <v>380</v>
      </c>
      <c r="E124" s="62"/>
      <c r="F124" s="62"/>
      <c r="G124" s="62"/>
      <c r="H124" s="63"/>
      <c r="I124" s="149">
        <v>4000</v>
      </c>
      <c r="J124" s="133"/>
      <c r="K124" s="133"/>
      <c r="L124" s="95"/>
      <c r="M124" s="91">
        <f t="shared" si="1"/>
        <v>-4000</v>
      </c>
      <c r="N124" s="52"/>
    </row>
    <row r="125" spans="2:14" s="73" customFormat="1" ht="89.25">
      <c r="B125" s="60" t="s">
        <v>306</v>
      </c>
      <c r="C125" s="81" t="s">
        <v>78</v>
      </c>
      <c r="D125" s="38" t="s">
        <v>388</v>
      </c>
      <c r="E125" s="62"/>
      <c r="F125" s="62"/>
      <c r="G125" s="62"/>
      <c r="H125" s="63"/>
      <c r="I125" s="149"/>
      <c r="J125" s="133"/>
      <c r="K125" s="133"/>
      <c r="L125" s="95">
        <v>1450</v>
      </c>
      <c r="M125" s="91">
        <f>L125-I125</f>
        <v>1450</v>
      </c>
      <c r="N125" s="52"/>
    </row>
    <row r="126" spans="2:14" s="73" customFormat="1" ht="76.5">
      <c r="B126" s="60" t="s">
        <v>307</v>
      </c>
      <c r="C126" s="81" t="s">
        <v>78</v>
      </c>
      <c r="D126" s="38" t="s">
        <v>308</v>
      </c>
      <c r="E126" s="62"/>
      <c r="F126" s="62"/>
      <c r="G126" s="62"/>
      <c r="H126" s="63"/>
      <c r="I126" s="149">
        <v>1000</v>
      </c>
      <c r="J126" s="133"/>
      <c r="K126" s="133"/>
      <c r="L126" s="95"/>
      <c r="M126" s="91">
        <f t="shared" si="1"/>
        <v>-1000</v>
      </c>
      <c r="N126" s="52"/>
    </row>
    <row r="127" spans="2:14" s="73" customFormat="1" ht="76.5">
      <c r="B127" s="60" t="s">
        <v>282</v>
      </c>
      <c r="C127" s="81" t="s">
        <v>78</v>
      </c>
      <c r="D127" s="38" t="s">
        <v>394</v>
      </c>
      <c r="E127" s="62"/>
      <c r="F127" s="62"/>
      <c r="G127" s="62"/>
      <c r="H127" s="63"/>
      <c r="I127" s="95"/>
      <c r="J127" s="133"/>
      <c r="K127" s="133"/>
      <c r="L127" s="95"/>
      <c r="M127" s="91">
        <f t="shared" si="1"/>
        <v>0</v>
      </c>
      <c r="N127" s="52"/>
    </row>
    <row r="128" spans="2:14" s="73" customFormat="1" ht="89.25">
      <c r="B128" s="60" t="s">
        <v>309</v>
      </c>
      <c r="C128" s="81" t="s">
        <v>78</v>
      </c>
      <c r="D128" s="38" t="s">
        <v>344</v>
      </c>
      <c r="E128" s="62"/>
      <c r="F128" s="62"/>
      <c r="G128" s="62"/>
      <c r="H128" s="63"/>
      <c r="I128" s="95"/>
      <c r="J128" s="133"/>
      <c r="K128" s="133"/>
      <c r="L128" s="95"/>
      <c r="M128" s="91">
        <f t="shared" si="1"/>
        <v>0</v>
      </c>
      <c r="N128" s="52"/>
    </row>
    <row r="129" spans="2:14" s="73" customFormat="1" ht="93" customHeight="1">
      <c r="B129" s="60" t="s">
        <v>309</v>
      </c>
      <c r="C129" s="81" t="s">
        <v>78</v>
      </c>
      <c r="D129" s="38" t="s">
        <v>389</v>
      </c>
      <c r="E129" s="62"/>
      <c r="F129" s="62"/>
      <c r="G129" s="62"/>
      <c r="H129" s="63"/>
      <c r="I129" s="95"/>
      <c r="J129" s="133"/>
      <c r="K129" s="133"/>
      <c r="L129" s="95"/>
      <c r="M129" s="91">
        <f t="shared" si="1"/>
        <v>0</v>
      </c>
      <c r="N129" s="52"/>
    </row>
    <row r="130" spans="1:15" s="142" customFormat="1" ht="12.75">
      <c r="A130" s="127"/>
      <c r="B130" s="136" t="s">
        <v>30</v>
      </c>
      <c r="C130" s="129" t="s">
        <v>78</v>
      </c>
      <c r="D130" s="137" t="s">
        <v>29</v>
      </c>
      <c r="E130" s="138"/>
      <c r="F130" s="138"/>
      <c r="G130" s="138"/>
      <c r="H130" s="139">
        <f>H131</f>
        <v>173000</v>
      </c>
      <c r="I130" s="125">
        <f>I131</f>
        <v>16000</v>
      </c>
      <c r="J130" s="96"/>
      <c r="K130" s="96"/>
      <c r="L130" s="92">
        <f>L131</f>
        <v>0</v>
      </c>
      <c r="M130" s="95">
        <f t="shared" si="1"/>
        <v>-16000</v>
      </c>
      <c r="N130" s="140"/>
      <c r="O130" s="141"/>
    </row>
    <row r="131" spans="2:14" s="127" customFormat="1" ht="63.75">
      <c r="B131" s="143" t="s">
        <v>227</v>
      </c>
      <c r="C131" s="129" t="s">
        <v>78</v>
      </c>
      <c r="D131" s="144" t="s">
        <v>228</v>
      </c>
      <c r="E131" s="131"/>
      <c r="F131" s="131"/>
      <c r="G131" s="131"/>
      <c r="H131" s="145">
        <v>173000</v>
      </c>
      <c r="I131" s="95">
        <v>16000</v>
      </c>
      <c r="J131" s="146"/>
      <c r="K131" s="133"/>
      <c r="L131" s="95"/>
      <c r="M131" s="95">
        <f t="shared" si="1"/>
        <v>-16000</v>
      </c>
      <c r="N131" s="134"/>
    </row>
    <row r="132" spans="1:14" s="11" customFormat="1" ht="25.5">
      <c r="A132"/>
      <c r="B132" s="16" t="s">
        <v>32</v>
      </c>
      <c r="C132" s="46" t="s">
        <v>78</v>
      </c>
      <c r="D132" s="37" t="s">
        <v>31</v>
      </c>
      <c r="E132" s="59"/>
      <c r="F132" s="59"/>
      <c r="G132" s="59"/>
      <c r="H132" s="29">
        <f>SUM(H133:H134)</f>
        <v>0</v>
      </c>
      <c r="I132" s="126">
        <f>SUM(I133:I134)</f>
        <v>0</v>
      </c>
      <c r="J132" s="96"/>
      <c r="K132" s="96"/>
      <c r="L132" s="92">
        <f>L133</f>
        <v>76104</v>
      </c>
      <c r="M132" s="91">
        <f t="shared" si="1"/>
        <v>76104</v>
      </c>
      <c r="N132" s="50"/>
    </row>
    <row r="133" spans="2:14" ht="102">
      <c r="B133" s="58" t="s">
        <v>284</v>
      </c>
      <c r="C133" s="46" t="s">
        <v>78</v>
      </c>
      <c r="D133" s="36" t="s">
        <v>390</v>
      </c>
      <c r="E133" s="30"/>
      <c r="F133" s="30"/>
      <c r="G133" s="30"/>
      <c r="H133" s="63"/>
      <c r="I133" s="95">
        <v>0</v>
      </c>
      <c r="J133" s="133"/>
      <c r="K133" s="133"/>
      <c r="L133" s="95">
        <v>76104</v>
      </c>
      <c r="M133" s="91">
        <f t="shared" si="1"/>
        <v>76104</v>
      </c>
      <c r="N133" s="49"/>
    </row>
    <row r="134" spans="2:14" ht="12.75" hidden="1">
      <c r="B134" s="58"/>
      <c r="C134" s="46"/>
      <c r="D134" s="38"/>
      <c r="E134" s="30"/>
      <c r="F134" s="30"/>
      <c r="G134" s="30"/>
      <c r="H134" s="63"/>
      <c r="I134" s="95"/>
      <c r="J134" s="133"/>
      <c r="K134" s="133"/>
      <c r="L134" s="95"/>
      <c r="M134" s="91">
        <f t="shared" si="1"/>
        <v>0</v>
      </c>
      <c r="N134" s="49"/>
    </row>
    <row r="135" spans="2:15" ht="25.5">
      <c r="B135" s="19" t="s">
        <v>211</v>
      </c>
      <c r="C135" s="46" t="s">
        <v>78</v>
      </c>
      <c r="D135" s="37" t="s">
        <v>210</v>
      </c>
      <c r="E135" s="30"/>
      <c r="F135" s="30"/>
      <c r="G135" s="30"/>
      <c r="H135" s="63"/>
      <c r="I135" s="92">
        <f>SUM(I136:I179)</f>
        <v>366000</v>
      </c>
      <c r="J135" s="92">
        <f>SUM(J136:J179)</f>
        <v>0</v>
      </c>
      <c r="K135" s="92">
        <f>SUM(K136:K179)</f>
        <v>0</v>
      </c>
      <c r="L135" s="92">
        <f>SUM(L136:L179)</f>
        <v>118106.38</v>
      </c>
      <c r="M135" s="91">
        <f t="shared" si="1"/>
        <v>-247893.62</v>
      </c>
      <c r="N135" s="49"/>
      <c r="O135" s="40"/>
    </row>
    <row r="136" spans="2:14" ht="76.5" customHeight="1" hidden="1">
      <c r="B136" s="12" t="s">
        <v>276</v>
      </c>
      <c r="C136" s="46" t="s">
        <v>78</v>
      </c>
      <c r="D136" s="38" t="s">
        <v>234</v>
      </c>
      <c r="E136" s="30"/>
      <c r="F136" s="30"/>
      <c r="G136" s="30"/>
      <c r="H136" s="63"/>
      <c r="I136" s="95"/>
      <c r="J136" s="96"/>
      <c r="K136" s="96"/>
      <c r="L136" s="92"/>
      <c r="M136" s="91">
        <f t="shared" si="1"/>
        <v>0</v>
      </c>
      <c r="N136" s="49"/>
    </row>
    <row r="137" spans="2:14" ht="82.5" customHeight="1">
      <c r="B137" s="12" t="s">
        <v>276</v>
      </c>
      <c r="C137" s="46" t="s">
        <v>78</v>
      </c>
      <c r="D137" s="38" t="s">
        <v>347</v>
      </c>
      <c r="E137" s="30"/>
      <c r="F137" s="30"/>
      <c r="G137" s="30"/>
      <c r="H137" s="63"/>
      <c r="I137" s="95">
        <v>12000</v>
      </c>
      <c r="J137" s="96"/>
      <c r="K137" s="96"/>
      <c r="L137" s="92"/>
      <c r="M137" s="91">
        <f t="shared" si="1"/>
        <v>-12000</v>
      </c>
      <c r="N137" s="49"/>
    </row>
    <row r="138" spans="2:14" ht="102" hidden="1">
      <c r="B138" s="12" t="s">
        <v>305</v>
      </c>
      <c r="C138" s="46" t="s">
        <v>78</v>
      </c>
      <c r="D138" s="84" t="s">
        <v>231</v>
      </c>
      <c r="E138" s="30"/>
      <c r="F138" s="30"/>
      <c r="G138" s="30"/>
      <c r="H138" s="63"/>
      <c r="I138" s="95"/>
      <c r="J138" s="96"/>
      <c r="K138" s="96"/>
      <c r="L138" s="95"/>
      <c r="M138" s="91">
        <f t="shared" si="1"/>
        <v>0</v>
      </c>
      <c r="N138" s="49"/>
    </row>
    <row r="139" spans="2:14" ht="127.5" hidden="1">
      <c r="B139" s="12" t="s">
        <v>233</v>
      </c>
      <c r="C139" s="46" t="s">
        <v>78</v>
      </c>
      <c r="D139" s="38" t="s">
        <v>232</v>
      </c>
      <c r="E139" s="30"/>
      <c r="F139" s="30"/>
      <c r="G139" s="30"/>
      <c r="H139" s="63"/>
      <c r="I139" s="95"/>
      <c r="J139" s="96"/>
      <c r="K139" s="96"/>
      <c r="L139" s="95"/>
      <c r="M139" s="91">
        <f t="shared" si="1"/>
        <v>0</v>
      </c>
      <c r="N139" s="49"/>
    </row>
    <row r="140" spans="2:14" ht="76.5">
      <c r="B140" s="12" t="s">
        <v>310</v>
      </c>
      <c r="C140" s="46" t="s">
        <v>78</v>
      </c>
      <c r="D140" s="38" t="s">
        <v>234</v>
      </c>
      <c r="E140" s="30"/>
      <c r="F140" s="30"/>
      <c r="G140" s="30"/>
      <c r="H140" s="63"/>
      <c r="I140" s="123"/>
      <c r="J140" s="96"/>
      <c r="K140" s="96"/>
      <c r="L140" s="95">
        <v>1373.6</v>
      </c>
      <c r="M140" s="91">
        <f t="shared" si="1"/>
        <v>1373.6</v>
      </c>
      <c r="N140" s="49"/>
    </row>
    <row r="141" spans="2:15" ht="89.25">
      <c r="B141" s="12" t="s">
        <v>212</v>
      </c>
      <c r="C141" s="46" t="s">
        <v>78</v>
      </c>
      <c r="D141" s="38" t="s">
        <v>223</v>
      </c>
      <c r="E141" s="30"/>
      <c r="F141" s="30"/>
      <c r="G141" s="30"/>
      <c r="H141" s="112"/>
      <c r="I141" s="95">
        <v>123000</v>
      </c>
      <c r="J141" s="151"/>
      <c r="K141" s="96"/>
      <c r="L141" s="95"/>
      <c r="M141" s="91">
        <f t="shared" si="1"/>
        <v>-123000</v>
      </c>
      <c r="N141" s="49"/>
      <c r="O141" s="40"/>
    </row>
    <row r="142" spans="2:14" ht="89.25">
      <c r="B142" s="12" t="s">
        <v>212</v>
      </c>
      <c r="C142" s="46" t="s">
        <v>78</v>
      </c>
      <c r="D142" s="38" t="s">
        <v>381</v>
      </c>
      <c r="E142" s="30"/>
      <c r="F142" s="30"/>
      <c r="G142" s="30"/>
      <c r="H142" s="63"/>
      <c r="I142" s="95"/>
      <c r="J142" s="96"/>
      <c r="K142" s="96"/>
      <c r="L142" s="95"/>
      <c r="M142" s="91">
        <f>L142-I142</f>
        <v>0</v>
      </c>
      <c r="N142" s="49"/>
    </row>
    <row r="143" spans="2:14" ht="127.5">
      <c r="B143" s="12" t="s">
        <v>311</v>
      </c>
      <c r="C143" s="46" t="s">
        <v>78</v>
      </c>
      <c r="D143" s="38" t="s">
        <v>235</v>
      </c>
      <c r="E143" s="30"/>
      <c r="F143" s="30"/>
      <c r="G143" s="30"/>
      <c r="H143" s="63"/>
      <c r="I143" s="95"/>
      <c r="J143" s="96"/>
      <c r="K143" s="96"/>
      <c r="L143" s="95">
        <v>1988.11</v>
      </c>
      <c r="M143" s="91">
        <f t="shared" si="1"/>
        <v>1988.11</v>
      </c>
      <c r="N143" s="49"/>
    </row>
    <row r="144" spans="2:14" ht="89.25">
      <c r="B144" s="12" t="s">
        <v>212</v>
      </c>
      <c r="C144" s="46" t="s">
        <v>78</v>
      </c>
      <c r="D144" s="38" t="s">
        <v>323</v>
      </c>
      <c r="E144" s="30"/>
      <c r="F144" s="30"/>
      <c r="G144" s="30"/>
      <c r="H144" s="63"/>
      <c r="I144" s="95"/>
      <c r="J144" s="96"/>
      <c r="K144" s="96"/>
      <c r="L144" s="95"/>
      <c r="M144" s="91">
        <f t="shared" si="1"/>
        <v>0</v>
      </c>
      <c r="N144" s="49"/>
    </row>
    <row r="145" spans="2:14" s="73" customFormat="1" ht="89.25">
      <c r="B145" s="110" t="s">
        <v>312</v>
      </c>
      <c r="C145" s="81" t="s">
        <v>78</v>
      </c>
      <c r="D145" s="38" t="s">
        <v>236</v>
      </c>
      <c r="E145" s="62"/>
      <c r="F145" s="62"/>
      <c r="G145" s="62"/>
      <c r="H145" s="63"/>
      <c r="I145" s="95"/>
      <c r="J145" s="96"/>
      <c r="K145" s="96"/>
      <c r="L145" s="95">
        <v>20039.12</v>
      </c>
      <c r="M145" s="91">
        <f t="shared" si="1"/>
        <v>20039.12</v>
      </c>
      <c r="N145" s="52"/>
    </row>
    <row r="146" spans="2:14" s="73" customFormat="1" ht="89.25">
      <c r="B146" s="110" t="s">
        <v>212</v>
      </c>
      <c r="C146" s="81" t="s">
        <v>78</v>
      </c>
      <c r="D146" s="38" t="s">
        <v>360</v>
      </c>
      <c r="E146" s="62"/>
      <c r="F146" s="62"/>
      <c r="G146" s="62"/>
      <c r="H146" s="63"/>
      <c r="I146" s="92"/>
      <c r="J146" s="96"/>
      <c r="K146" s="96"/>
      <c r="L146" s="95"/>
      <c r="M146" s="91">
        <v>57120.58</v>
      </c>
      <c r="N146" s="52"/>
    </row>
    <row r="147" spans="2:14" s="73" customFormat="1" ht="12.75" hidden="1">
      <c r="B147" s="110"/>
      <c r="C147" s="81"/>
      <c r="D147" s="38"/>
      <c r="E147" s="62"/>
      <c r="F147" s="62"/>
      <c r="G147" s="62"/>
      <c r="H147" s="63"/>
      <c r="I147" s="95"/>
      <c r="J147" s="96"/>
      <c r="K147" s="96"/>
      <c r="L147" s="95"/>
      <c r="M147" s="91"/>
      <c r="N147" s="52"/>
    </row>
    <row r="148" spans="2:14" s="73" customFormat="1" ht="12.75" hidden="1">
      <c r="B148" s="110"/>
      <c r="C148" s="81"/>
      <c r="D148" s="38"/>
      <c r="E148" s="62"/>
      <c r="F148" s="62"/>
      <c r="G148" s="62"/>
      <c r="H148" s="63"/>
      <c r="I148" s="92"/>
      <c r="J148" s="96"/>
      <c r="K148" s="96"/>
      <c r="L148" s="95"/>
      <c r="M148" s="91">
        <f t="shared" si="1"/>
        <v>0</v>
      </c>
      <c r="N148" s="52"/>
    </row>
    <row r="149" spans="2:14" s="73" customFormat="1" ht="12.75" hidden="1">
      <c r="B149" s="110"/>
      <c r="C149" s="81"/>
      <c r="D149" s="38"/>
      <c r="E149" s="62"/>
      <c r="F149" s="62"/>
      <c r="G149" s="62"/>
      <c r="H149" s="63"/>
      <c r="I149" s="92"/>
      <c r="J149" s="96"/>
      <c r="K149" s="96"/>
      <c r="L149" s="95"/>
      <c r="M149" s="91">
        <f t="shared" si="1"/>
        <v>0</v>
      </c>
      <c r="N149" s="52"/>
    </row>
    <row r="150" spans="2:14" s="73" customFormat="1" ht="76.5">
      <c r="B150" s="110" t="s">
        <v>307</v>
      </c>
      <c r="C150" s="81" t="s">
        <v>78</v>
      </c>
      <c r="D150" s="38" t="s">
        <v>237</v>
      </c>
      <c r="E150" s="62"/>
      <c r="F150" s="62"/>
      <c r="G150" s="62"/>
      <c r="H150" s="63"/>
      <c r="I150" s="92"/>
      <c r="J150" s="96"/>
      <c r="K150" s="96"/>
      <c r="L150" s="95">
        <v>7.22</v>
      </c>
      <c r="M150" s="91">
        <f t="shared" si="1"/>
        <v>7.22</v>
      </c>
      <c r="N150" s="52"/>
    </row>
    <row r="151" spans="2:14" s="73" customFormat="1" ht="76.5">
      <c r="B151" s="110" t="s">
        <v>307</v>
      </c>
      <c r="C151" s="81" t="s">
        <v>78</v>
      </c>
      <c r="D151" s="38" t="s">
        <v>368</v>
      </c>
      <c r="E151" s="62"/>
      <c r="F151" s="62"/>
      <c r="G151" s="62"/>
      <c r="H151" s="63"/>
      <c r="I151" s="95"/>
      <c r="J151" s="96"/>
      <c r="K151" s="96"/>
      <c r="L151" s="95"/>
      <c r="M151" s="91">
        <f t="shared" si="1"/>
        <v>0</v>
      </c>
      <c r="N151" s="52"/>
    </row>
    <row r="152" spans="2:14" ht="79.5" customHeight="1">
      <c r="B152" s="110" t="s">
        <v>357</v>
      </c>
      <c r="C152" s="46" t="s">
        <v>78</v>
      </c>
      <c r="D152" s="38" t="s">
        <v>238</v>
      </c>
      <c r="E152" s="30"/>
      <c r="F152" s="30"/>
      <c r="G152" s="30"/>
      <c r="H152" s="63"/>
      <c r="I152" s="95">
        <v>12000</v>
      </c>
      <c r="J152" s="96"/>
      <c r="K152" s="96"/>
      <c r="L152" s="95"/>
      <c r="M152" s="91">
        <f>L152-I152</f>
        <v>-12000</v>
      </c>
      <c r="N152" s="49"/>
    </row>
    <row r="153" spans="2:14" ht="114.75">
      <c r="B153" s="110" t="s">
        <v>239</v>
      </c>
      <c r="C153" s="46" t="s">
        <v>78</v>
      </c>
      <c r="D153" s="38" t="s">
        <v>238</v>
      </c>
      <c r="E153" s="30"/>
      <c r="F153" s="30"/>
      <c r="G153" s="30"/>
      <c r="H153" s="63"/>
      <c r="I153" s="95"/>
      <c r="J153" s="96"/>
      <c r="K153" s="96"/>
      <c r="L153" s="95">
        <v>6500</v>
      </c>
      <c r="M153" s="91">
        <f aca="true" t="shared" si="2" ref="M153:M215">L153-I153</f>
        <v>6500</v>
      </c>
      <c r="N153" s="49"/>
    </row>
    <row r="154" spans="2:14" ht="102">
      <c r="B154" s="110" t="s">
        <v>241</v>
      </c>
      <c r="C154" s="46" t="s">
        <v>78</v>
      </c>
      <c r="D154" s="38" t="s">
        <v>240</v>
      </c>
      <c r="E154" s="30"/>
      <c r="F154" s="30"/>
      <c r="G154" s="30"/>
      <c r="H154" s="63"/>
      <c r="I154" s="95"/>
      <c r="J154" s="96"/>
      <c r="K154" s="96"/>
      <c r="L154" s="95"/>
      <c r="M154" s="91">
        <f t="shared" si="2"/>
        <v>0</v>
      </c>
      <c r="N154" s="49"/>
    </row>
    <row r="155" spans="2:14" ht="89.25">
      <c r="B155" s="110" t="s">
        <v>313</v>
      </c>
      <c r="C155" s="46" t="s">
        <v>78</v>
      </c>
      <c r="D155" s="38" t="s">
        <v>242</v>
      </c>
      <c r="E155" s="30"/>
      <c r="F155" s="30"/>
      <c r="G155" s="30"/>
      <c r="H155" s="63"/>
      <c r="I155" s="95"/>
      <c r="J155" s="96"/>
      <c r="K155" s="96"/>
      <c r="L155" s="95">
        <v>1500</v>
      </c>
      <c r="M155" s="91">
        <f t="shared" si="2"/>
        <v>1500</v>
      </c>
      <c r="N155" s="49"/>
    </row>
    <row r="156" spans="2:15" ht="102" customHeight="1">
      <c r="B156" s="110" t="s">
        <v>278</v>
      </c>
      <c r="C156" s="46" t="s">
        <v>78</v>
      </c>
      <c r="D156" s="38" t="s">
        <v>277</v>
      </c>
      <c r="E156" s="30"/>
      <c r="F156" s="30"/>
      <c r="G156" s="30"/>
      <c r="H156" s="63"/>
      <c r="I156" s="95">
        <v>33000</v>
      </c>
      <c r="J156" s="96"/>
      <c r="K156" s="96"/>
      <c r="L156" s="95"/>
      <c r="M156" s="91">
        <f t="shared" si="2"/>
        <v>-33000</v>
      </c>
      <c r="N156" s="49"/>
      <c r="O156" s="40"/>
    </row>
    <row r="157" spans="2:14" ht="89.25">
      <c r="B157" s="110" t="s">
        <v>278</v>
      </c>
      <c r="C157" s="46" t="s">
        <v>78</v>
      </c>
      <c r="D157" s="38" t="s">
        <v>324</v>
      </c>
      <c r="E157" s="30"/>
      <c r="F157" s="30"/>
      <c r="G157" s="30"/>
      <c r="H157" s="63"/>
      <c r="I157" s="95"/>
      <c r="J157" s="96"/>
      <c r="K157" s="96"/>
      <c r="L157" s="95">
        <v>2250</v>
      </c>
      <c r="M157" s="91">
        <f t="shared" si="2"/>
        <v>2250</v>
      </c>
      <c r="N157" s="49"/>
    </row>
    <row r="158" spans="2:14" ht="89.25">
      <c r="B158" s="110" t="s">
        <v>278</v>
      </c>
      <c r="C158" s="46" t="s">
        <v>78</v>
      </c>
      <c r="D158" s="38" t="s">
        <v>352</v>
      </c>
      <c r="E158" s="30"/>
      <c r="F158" s="30"/>
      <c r="G158" s="30"/>
      <c r="H158" s="63"/>
      <c r="I158" s="95"/>
      <c r="J158" s="96"/>
      <c r="K158" s="96"/>
      <c r="L158" s="95">
        <v>4432.8</v>
      </c>
      <c r="M158" s="91">
        <f t="shared" si="2"/>
        <v>4432.8</v>
      </c>
      <c r="N158" s="49"/>
    </row>
    <row r="159" spans="2:14" ht="89.25">
      <c r="B159" s="110" t="s">
        <v>278</v>
      </c>
      <c r="C159" s="46" t="s">
        <v>78</v>
      </c>
      <c r="D159" s="38" t="s">
        <v>345</v>
      </c>
      <c r="E159" s="30"/>
      <c r="F159" s="30"/>
      <c r="G159" s="30"/>
      <c r="H159" s="63"/>
      <c r="I159" s="95"/>
      <c r="J159" s="96"/>
      <c r="K159" s="96"/>
      <c r="L159" s="95">
        <v>4427.52</v>
      </c>
      <c r="M159" s="91">
        <f t="shared" si="2"/>
        <v>4427.52</v>
      </c>
      <c r="N159" s="49"/>
    </row>
    <row r="160" spans="2:14" ht="102">
      <c r="B160" s="12" t="s">
        <v>318</v>
      </c>
      <c r="C160" s="46" t="s">
        <v>78</v>
      </c>
      <c r="D160" s="38" t="s">
        <v>213</v>
      </c>
      <c r="E160" s="30"/>
      <c r="F160" s="30"/>
      <c r="G160" s="30"/>
      <c r="H160" s="63"/>
      <c r="I160" s="95"/>
      <c r="J160" s="96"/>
      <c r="K160" s="96"/>
      <c r="L160" s="95"/>
      <c r="M160" s="91">
        <f t="shared" si="2"/>
        <v>0</v>
      </c>
      <c r="N160" s="49"/>
    </row>
    <row r="161" spans="2:14" ht="109.5" customHeight="1">
      <c r="B161" s="12" t="s">
        <v>280</v>
      </c>
      <c r="C161" s="46" t="s">
        <v>78</v>
      </c>
      <c r="D161" s="38" t="s">
        <v>279</v>
      </c>
      <c r="E161" s="30"/>
      <c r="F161" s="30"/>
      <c r="G161" s="30"/>
      <c r="H161" s="63"/>
      <c r="I161" s="95">
        <v>1000</v>
      </c>
      <c r="J161" s="96"/>
      <c r="K161" s="96"/>
      <c r="L161" s="95"/>
      <c r="M161" s="91">
        <f t="shared" si="2"/>
        <v>-1000</v>
      </c>
      <c r="N161" s="49"/>
    </row>
    <row r="162" spans="2:14" ht="129.75" customHeight="1">
      <c r="B162" s="12" t="s">
        <v>319</v>
      </c>
      <c r="C162" s="46" t="s">
        <v>78</v>
      </c>
      <c r="D162" s="38" t="s">
        <v>341</v>
      </c>
      <c r="E162" s="30"/>
      <c r="F162" s="30"/>
      <c r="G162" s="30"/>
      <c r="H162" s="63"/>
      <c r="I162" s="92"/>
      <c r="J162" s="96"/>
      <c r="K162" s="96"/>
      <c r="L162" s="95">
        <v>150</v>
      </c>
      <c r="M162" s="91">
        <f t="shared" si="2"/>
        <v>150</v>
      </c>
      <c r="N162" s="49"/>
    </row>
    <row r="163" spans="2:14" ht="114.75">
      <c r="B163" s="12" t="s">
        <v>314</v>
      </c>
      <c r="C163" s="46" t="s">
        <v>78</v>
      </c>
      <c r="D163" s="38" t="s">
        <v>243</v>
      </c>
      <c r="E163" s="30"/>
      <c r="F163" s="30"/>
      <c r="G163" s="30"/>
      <c r="H163" s="63"/>
      <c r="I163" s="95"/>
      <c r="J163" s="96"/>
      <c r="K163" s="96"/>
      <c r="L163" s="95">
        <v>14990</v>
      </c>
      <c r="M163" s="91">
        <f t="shared" si="2"/>
        <v>14990</v>
      </c>
      <c r="N163" s="49"/>
    </row>
    <row r="164" spans="2:14" ht="76.5">
      <c r="B164" s="12" t="s">
        <v>294</v>
      </c>
      <c r="C164" s="46" t="s">
        <v>78</v>
      </c>
      <c r="D164" s="38" t="s">
        <v>353</v>
      </c>
      <c r="E164" s="30"/>
      <c r="F164" s="30"/>
      <c r="G164" s="30"/>
      <c r="H164" s="63"/>
      <c r="I164" s="95"/>
      <c r="J164" s="96"/>
      <c r="K164" s="96"/>
      <c r="L164" s="95"/>
      <c r="M164" s="91">
        <f t="shared" si="2"/>
        <v>0</v>
      </c>
      <c r="N164" s="49"/>
    </row>
    <row r="165" spans="2:14" ht="80.25" customHeight="1">
      <c r="B165" s="12" t="s">
        <v>294</v>
      </c>
      <c r="C165" s="46" t="s">
        <v>78</v>
      </c>
      <c r="D165" s="38" t="s">
        <v>353</v>
      </c>
      <c r="E165" s="30"/>
      <c r="F165" s="30"/>
      <c r="G165" s="30"/>
      <c r="H165" s="63"/>
      <c r="I165" s="95"/>
      <c r="J165" s="96"/>
      <c r="K165" s="96"/>
      <c r="L165" s="95"/>
      <c r="M165" s="91">
        <f t="shared" si="2"/>
        <v>0</v>
      </c>
      <c r="N165" s="49"/>
    </row>
    <row r="166" spans="2:15" ht="76.5">
      <c r="B166" s="12" t="s">
        <v>282</v>
      </c>
      <c r="C166" s="46" t="s">
        <v>78</v>
      </c>
      <c r="D166" s="38" t="s">
        <v>281</v>
      </c>
      <c r="E166" s="30"/>
      <c r="F166" s="30"/>
      <c r="G166" s="30"/>
      <c r="H166" s="63"/>
      <c r="I166" s="95">
        <v>19000</v>
      </c>
      <c r="J166" s="96"/>
      <c r="K166" s="96"/>
      <c r="L166" s="95"/>
      <c r="M166" s="91">
        <f t="shared" si="2"/>
        <v>-19000</v>
      </c>
      <c r="N166" s="49"/>
      <c r="O166" s="40"/>
    </row>
    <row r="167" spans="2:14" ht="165.75">
      <c r="B167" s="12" t="s">
        <v>315</v>
      </c>
      <c r="C167" s="46" t="s">
        <v>78</v>
      </c>
      <c r="D167" s="38" t="s">
        <v>244</v>
      </c>
      <c r="E167" s="30"/>
      <c r="F167" s="30"/>
      <c r="G167" s="30"/>
      <c r="H167" s="63"/>
      <c r="I167" s="95"/>
      <c r="J167" s="96"/>
      <c r="K167" s="96"/>
      <c r="L167" s="95">
        <v>40000</v>
      </c>
      <c r="M167" s="91">
        <f t="shared" si="2"/>
        <v>40000</v>
      </c>
      <c r="N167" s="49"/>
    </row>
    <row r="168" spans="2:14" ht="89.25">
      <c r="B168" s="12" t="s">
        <v>316</v>
      </c>
      <c r="C168" s="46" t="s">
        <v>78</v>
      </c>
      <c r="D168" s="38" t="s">
        <v>245</v>
      </c>
      <c r="E168" s="30"/>
      <c r="F168" s="30"/>
      <c r="G168" s="30"/>
      <c r="H168" s="63"/>
      <c r="I168" s="92"/>
      <c r="J168" s="96"/>
      <c r="K168" s="96"/>
      <c r="L168" s="95"/>
      <c r="M168" s="91">
        <f t="shared" si="2"/>
        <v>0</v>
      </c>
      <c r="N168" s="49"/>
    </row>
    <row r="169" spans="2:14" ht="76.5">
      <c r="B169" s="12" t="s">
        <v>282</v>
      </c>
      <c r="C169" s="46" t="s">
        <v>78</v>
      </c>
      <c r="D169" s="38" t="s">
        <v>346</v>
      </c>
      <c r="E169" s="30"/>
      <c r="F169" s="30"/>
      <c r="G169" s="30"/>
      <c r="H169" s="63"/>
      <c r="I169" s="92"/>
      <c r="J169" s="96"/>
      <c r="K169" s="96"/>
      <c r="L169" s="95"/>
      <c r="M169" s="91">
        <f t="shared" si="2"/>
        <v>0</v>
      </c>
      <c r="N169" s="49"/>
    </row>
    <row r="170" spans="2:14" ht="87.75" customHeight="1">
      <c r="B170" s="12" t="s">
        <v>328</v>
      </c>
      <c r="C170" s="46" t="s">
        <v>78</v>
      </c>
      <c r="D170" s="38" t="s">
        <v>246</v>
      </c>
      <c r="E170" s="30"/>
      <c r="F170" s="30"/>
      <c r="G170" s="30"/>
      <c r="H170" s="63"/>
      <c r="I170" s="92"/>
      <c r="J170" s="96"/>
      <c r="K170" s="96"/>
      <c r="L170" s="95">
        <v>3798.01</v>
      </c>
      <c r="M170" s="91">
        <f t="shared" si="2"/>
        <v>3798.01</v>
      </c>
      <c r="N170" s="49"/>
    </row>
    <row r="171" spans="2:14" ht="87.75" customHeight="1">
      <c r="B171" s="12" t="s">
        <v>361</v>
      </c>
      <c r="C171" s="46" t="s">
        <v>78</v>
      </c>
      <c r="D171" s="38" t="s">
        <v>391</v>
      </c>
      <c r="E171" s="30"/>
      <c r="F171" s="30"/>
      <c r="G171" s="30"/>
      <c r="H171" s="63"/>
      <c r="I171" s="92"/>
      <c r="J171" s="96"/>
      <c r="K171" s="96"/>
      <c r="L171" s="95"/>
      <c r="M171" s="91">
        <v>250</v>
      </c>
      <c r="N171" s="49"/>
    </row>
    <row r="172" spans="2:14" ht="76.5">
      <c r="B172" s="12" t="s">
        <v>361</v>
      </c>
      <c r="C172" s="46" t="s">
        <v>78</v>
      </c>
      <c r="D172" s="38" t="s">
        <v>362</v>
      </c>
      <c r="E172" s="30"/>
      <c r="F172" s="30"/>
      <c r="G172" s="30"/>
      <c r="H172" s="63"/>
      <c r="I172" s="92"/>
      <c r="J172" s="96"/>
      <c r="K172" s="96"/>
      <c r="L172" s="95"/>
      <c r="M172" s="91">
        <f t="shared" si="2"/>
        <v>0</v>
      </c>
      <c r="N172" s="49"/>
    </row>
    <row r="173" spans="2:15" ht="103.5" customHeight="1">
      <c r="B173" s="12" t="s">
        <v>309</v>
      </c>
      <c r="C173" s="46" t="s">
        <v>78</v>
      </c>
      <c r="D173" s="38" t="s">
        <v>226</v>
      </c>
      <c r="E173" s="30"/>
      <c r="F173" s="30"/>
      <c r="G173" s="30"/>
      <c r="H173" s="63"/>
      <c r="I173" s="95">
        <v>154000</v>
      </c>
      <c r="J173" s="96"/>
      <c r="K173" s="96"/>
      <c r="L173" s="95"/>
      <c r="M173" s="91">
        <f t="shared" si="2"/>
        <v>-154000</v>
      </c>
      <c r="N173" s="49"/>
      <c r="O173" s="40"/>
    </row>
    <row r="174" spans="2:14" ht="102" hidden="1">
      <c r="B174" s="12" t="s">
        <v>317</v>
      </c>
      <c r="C174" s="46" t="s">
        <v>78</v>
      </c>
      <c r="D174" s="38" t="s">
        <v>256</v>
      </c>
      <c r="E174" s="30"/>
      <c r="F174" s="30"/>
      <c r="G174" s="30"/>
      <c r="H174" s="63"/>
      <c r="I174" s="95"/>
      <c r="J174" s="96"/>
      <c r="K174" s="96"/>
      <c r="L174" s="95"/>
      <c r="M174" s="91">
        <f t="shared" si="2"/>
        <v>0</v>
      </c>
      <c r="N174" s="49"/>
    </row>
    <row r="175" spans="2:14" ht="229.5">
      <c r="B175" s="12" t="s">
        <v>322</v>
      </c>
      <c r="C175" s="46" t="s">
        <v>78</v>
      </c>
      <c r="D175" s="38" t="s">
        <v>257</v>
      </c>
      <c r="E175" s="30"/>
      <c r="F175" s="30"/>
      <c r="G175" s="30"/>
      <c r="H175" s="63"/>
      <c r="I175" s="95"/>
      <c r="J175" s="96"/>
      <c r="K175" s="96"/>
      <c r="L175" s="95"/>
      <c r="M175" s="91">
        <f t="shared" si="2"/>
        <v>0</v>
      </c>
      <c r="N175" s="49"/>
    </row>
    <row r="176" spans="2:14" ht="89.25">
      <c r="B176" s="12" t="s">
        <v>309</v>
      </c>
      <c r="C176" s="46" t="s">
        <v>78</v>
      </c>
      <c r="D176" s="38" t="s">
        <v>342</v>
      </c>
      <c r="E176" s="30"/>
      <c r="F176" s="30"/>
      <c r="G176" s="30"/>
      <c r="H176" s="63"/>
      <c r="I176" s="95"/>
      <c r="J176" s="96"/>
      <c r="K176" s="96"/>
      <c r="L176" s="95"/>
      <c r="M176" s="91">
        <f t="shared" si="2"/>
        <v>0</v>
      </c>
      <c r="N176" s="49"/>
    </row>
    <row r="177" spans="2:14" ht="118.5" customHeight="1">
      <c r="B177" s="12" t="s">
        <v>321</v>
      </c>
      <c r="C177" s="46" t="s">
        <v>78</v>
      </c>
      <c r="D177" s="38" t="s">
        <v>247</v>
      </c>
      <c r="E177" s="30"/>
      <c r="F177" s="30"/>
      <c r="G177" s="30"/>
      <c r="H177" s="63"/>
      <c r="I177" s="95"/>
      <c r="J177" s="96"/>
      <c r="K177" s="96"/>
      <c r="L177" s="95"/>
      <c r="M177" s="91">
        <f t="shared" si="2"/>
        <v>0</v>
      </c>
      <c r="N177" s="49"/>
    </row>
    <row r="178" spans="2:14" ht="102">
      <c r="B178" s="12" t="s">
        <v>320</v>
      </c>
      <c r="C178" s="46" t="s">
        <v>78</v>
      </c>
      <c r="D178" s="38" t="s">
        <v>248</v>
      </c>
      <c r="E178" s="30"/>
      <c r="F178" s="30"/>
      <c r="G178" s="30"/>
      <c r="H178" s="63"/>
      <c r="I178" s="95"/>
      <c r="J178" s="96"/>
      <c r="K178" s="96"/>
      <c r="L178" s="95">
        <v>16650</v>
      </c>
      <c r="M178" s="91">
        <f>L178-I178</f>
        <v>16650</v>
      </c>
      <c r="N178" s="49"/>
    </row>
    <row r="179" spans="2:14" s="127" customFormat="1" ht="127.5">
      <c r="B179" s="135" t="s">
        <v>382</v>
      </c>
      <c r="C179" s="129" t="s">
        <v>78</v>
      </c>
      <c r="D179" s="130" t="s">
        <v>383</v>
      </c>
      <c r="E179" s="131"/>
      <c r="F179" s="131"/>
      <c r="G179" s="131"/>
      <c r="H179" s="132"/>
      <c r="I179" s="95">
        <v>12000</v>
      </c>
      <c r="J179" s="96"/>
      <c r="K179" s="96"/>
      <c r="L179" s="95"/>
      <c r="M179" s="95">
        <f t="shared" si="2"/>
        <v>-12000</v>
      </c>
      <c r="N179" s="134"/>
    </row>
    <row r="180" spans="2:15" ht="28.5" customHeight="1">
      <c r="B180" s="83" t="s">
        <v>185</v>
      </c>
      <c r="C180" s="46" t="s">
        <v>78</v>
      </c>
      <c r="D180" s="37" t="s">
        <v>180</v>
      </c>
      <c r="E180" s="30"/>
      <c r="F180" s="30"/>
      <c r="G180" s="30"/>
      <c r="H180" s="63"/>
      <c r="I180" s="92">
        <f>SUM(I181:I197)</f>
        <v>790000</v>
      </c>
      <c r="J180" s="92">
        <f>SUM(J181:J197)</f>
        <v>0</v>
      </c>
      <c r="K180" s="92">
        <f>SUM(K181:K197)</f>
        <v>0</v>
      </c>
      <c r="L180" s="92">
        <f>SUM(L181:L197)</f>
        <v>366659.06</v>
      </c>
      <c r="M180" s="91">
        <f t="shared" si="2"/>
        <v>-423340.94</v>
      </c>
      <c r="N180" s="49"/>
      <c r="O180" s="40"/>
    </row>
    <row r="181" spans="2:14" ht="63.75" customHeight="1" hidden="1">
      <c r="B181" s="86" t="s">
        <v>227</v>
      </c>
      <c r="C181" s="46" t="s">
        <v>78</v>
      </c>
      <c r="D181" s="38" t="s">
        <v>283</v>
      </c>
      <c r="E181" s="30"/>
      <c r="F181" s="30"/>
      <c r="G181" s="30"/>
      <c r="H181" s="63"/>
      <c r="I181" s="95"/>
      <c r="J181" s="96"/>
      <c r="K181" s="96"/>
      <c r="L181" s="92"/>
      <c r="M181" s="91">
        <f t="shared" si="2"/>
        <v>0</v>
      </c>
      <c r="N181" s="49"/>
    </row>
    <row r="182" spans="2:14" ht="63.75" customHeight="1" hidden="1">
      <c r="B182" s="58" t="s">
        <v>227</v>
      </c>
      <c r="C182" s="46" t="s">
        <v>78</v>
      </c>
      <c r="D182" s="38" t="s">
        <v>249</v>
      </c>
      <c r="E182" s="30"/>
      <c r="F182" s="30"/>
      <c r="G182" s="30"/>
      <c r="H182" s="63"/>
      <c r="I182" s="95"/>
      <c r="J182" s="133"/>
      <c r="K182" s="133"/>
      <c r="L182" s="95"/>
      <c r="M182" s="91">
        <f t="shared" si="2"/>
        <v>0</v>
      </c>
      <c r="N182" s="49"/>
    </row>
    <row r="183" spans="2:14" ht="63.75" customHeight="1" hidden="1">
      <c r="B183" s="58" t="s">
        <v>227</v>
      </c>
      <c r="C183" s="46" t="s">
        <v>78</v>
      </c>
      <c r="D183" s="38" t="s">
        <v>250</v>
      </c>
      <c r="E183" s="30"/>
      <c r="F183" s="30"/>
      <c r="G183" s="30"/>
      <c r="H183" s="63"/>
      <c r="I183" s="95"/>
      <c r="J183" s="133"/>
      <c r="K183" s="133"/>
      <c r="L183" s="95"/>
      <c r="M183" s="91">
        <f t="shared" si="2"/>
        <v>0</v>
      </c>
      <c r="N183" s="49"/>
    </row>
    <row r="184" spans="2:14" ht="66.75" customHeight="1">
      <c r="B184" s="58" t="s">
        <v>227</v>
      </c>
      <c r="C184" s="46" t="s">
        <v>78</v>
      </c>
      <c r="D184" s="38" t="s">
        <v>283</v>
      </c>
      <c r="E184" s="30"/>
      <c r="F184" s="30"/>
      <c r="G184" s="30"/>
      <c r="H184" s="63"/>
      <c r="I184" s="123">
        <v>240000</v>
      </c>
      <c r="J184" s="133"/>
      <c r="K184" s="133"/>
      <c r="L184" s="95"/>
      <c r="M184" s="91">
        <f t="shared" si="2"/>
        <v>-240000</v>
      </c>
      <c r="N184" s="49"/>
    </row>
    <row r="185" spans="2:14" ht="66.75" customHeight="1">
      <c r="B185" s="58" t="s">
        <v>343</v>
      </c>
      <c r="C185" s="46" t="s">
        <v>78</v>
      </c>
      <c r="D185" s="38" t="s">
        <v>249</v>
      </c>
      <c r="E185" s="30"/>
      <c r="F185" s="30"/>
      <c r="G185" s="30"/>
      <c r="H185" s="63"/>
      <c r="I185" s="123"/>
      <c r="J185" s="133"/>
      <c r="K185" s="133"/>
      <c r="L185" s="95"/>
      <c r="M185" s="91">
        <f t="shared" si="2"/>
        <v>0</v>
      </c>
      <c r="N185" s="49"/>
    </row>
    <row r="186" spans="2:14" ht="66.75" customHeight="1">
      <c r="B186" s="58" t="s">
        <v>343</v>
      </c>
      <c r="C186" s="46" t="s">
        <v>78</v>
      </c>
      <c r="D186" s="38" t="s">
        <v>250</v>
      </c>
      <c r="E186" s="30"/>
      <c r="F186" s="30"/>
      <c r="G186" s="30"/>
      <c r="H186" s="112"/>
      <c r="I186" s="123"/>
      <c r="J186" s="146"/>
      <c r="K186" s="133"/>
      <c r="L186" s="95"/>
      <c r="M186" s="91">
        <f t="shared" si="2"/>
        <v>0</v>
      </c>
      <c r="N186" s="49"/>
    </row>
    <row r="187" spans="2:14" ht="77.25" customHeight="1">
      <c r="B187" s="58" t="s">
        <v>227</v>
      </c>
      <c r="C187" s="46" t="s">
        <v>78</v>
      </c>
      <c r="D187" s="38" t="s">
        <v>251</v>
      </c>
      <c r="E187" s="30"/>
      <c r="F187" s="30"/>
      <c r="G187" s="30"/>
      <c r="H187" s="112"/>
      <c r="I187" s="95"/>
      <c r="J187" s="146"/>
      <c r="K187" s="133"/>
      <c r="L187" s="95">
        <v>105708.19</v>
      </c>
      <c r="M187" s="91">
        <f t="shared" si="2"/>
        <v>105708.19</v>
      </c>
      <c r="N187" s="49"/>
    </row>
    <row r="188" spans="2:14" ht="12.75" hidden="1">
      <c r="B188" s="19" t="s">
        <v>132</v>
      </c>
      <c r="C188" s="46" t="s">
        <v>78</v>
      </c>
      <c r="D188" s="37" t="s">
        <v>133</v>
      </c>
      <c r="E188" s="30"/>
      <c r="F188" s="30"/>
      <c r="G188" s="30"/>
      <c r="H188" s="63"/>
      <c r="I188" s="126">
        <f>I189</f>
        <v>0</v>
      </c>
      <c r="J188" s="96">
        <f>J189</f>
        <v>0</v>
      </c>
      <c r="K188" s="96">
        <f>K189</f>
        <v>0</v>
      </c>
      <c r="L188" s="92">
        <f>L189</f>
        <v>0</v>
      </c>
      <c r="M188" s="91">
        <f t="shared" si="2"/>
        <v>0</v>
      </c>
      <c r="N188" s="49"/>
    </row>
    <row r="189" spans="2:14" ht="76.5" hidden="1">
      <c r="B189" s="60" t="s">
        <v>108</v>
      </c>
      <c r="C189" s="46" t="s">
        <v>78</v>
      </c>
      <c r="D189" s="38" t="s">
        <v>131</v>
      </c>
      <c r="E189" s="30"/>
      <c r="F189" s="30"/>
      <c r="G189" s="30"/>
      <c r="H189" s="63"/>
      <c r="I189" s="95"/>
      <c r="J189" s="133"/>
      <c r="K189" s="133"/>
      <c r="L189" s="95">
        <v>0</v>
      </c>
      <c r="M189" s="91">
        <f t="shared" si="2"/>
        <v>0</v>
      </c>
      <c r="N189" s="49"/>
    </row>
    <row r="190" spans="2:14" ht="12.75" hidden="1">
      <c r="B190" s="19" t="s">
        <v>185</v>
      </c>
      <c r="C190" s="46" t="s">
        <v>78</v>
      </c>
      <c r="D190" s="37" t="s">
        <v>180</v>
      </c>
      <c r="E190" s="30"/>
      <c r="F190" s="30"/>
      <c r="G190" s="30"/>
      <c r="H190" s="63"/>
      <c r="I190" s="92">
        <f>I193+I191+I192</f>
        <v>0</v>
      </c>
      <c r="J190" s="96">
        <f>J193+J191+J192</f>
        <v>0</v>
      </c>
      <c r="K190" s="96">
        <f>K193+K191+K192</f>
        <v>0</v>
      </c>
      <c r="L190" s="92">
        <f>L193+L191+L192</f>
        <v>0</v>
      </c>
      <c r="M190" s="91">
        <f t="shared" si="2"/>
        <v>0</v>
      </c>
      <c r="N190" s="49"/>
    </row>
    <row r="191" spans="2:14" ht="12.75" hidden="1">
      <c r="B191" s="82"/>
      <c r="C191" s="46"/>
      <c r="D191" s="75"/>
      <c r="E191" s="30"/>
      <c r="F191" s="30"/>
      <c r="G191" s="30"/>
      <c r="H191" s="63"/>
      <c r="I191" s="95"/>
      <c r="J191" s="96"/>
      <c r="K191" s="96"/>
      <c r="L191" s="95"/>
      <c r="M191" s="91">
        <f t="shared" si="2"/>
        <v>0</v>
      </c>
      <c r="N191" s="49"/>
    </row>
    <row r="192" spans="2:14" ht="12.75" hidden="1">
      <c r="B192" s="82"/>
      <c r="C192" s="46"/>
      <c r="D192" s="75"/>
      <c r="E192" s="30"/>
      <c r="F192" s="30"/>
      <c r="G192" s="30"/>
      <c r="H192" s="63"/>
      <c r="I192" s="95"/>
      <c r="J192" s="96"/>
      <c r="K192" s="96"/>
      <c r="L192" s="95"/>
      <c r="M192" s="91">
        <f t="shared" si="2"/>
        <v>0</v>
      </c>
      <c r="N192" s="49"/>
    </row>
    <row r="193" spans="2:14" ht="12.75" hidden="1">
      <c r="B193" s="82"/>
      <c r="C193" s="46"/>
      <c r="D193" s="75"/>
      <c r="E193" s="30"/>
      <c r="F193" s="30"/>
      <c r="G193" s="30"/>
      <c r="H193" s="63"/>
      <c r="I193" s="95"/>
      <c r="J193" s="133"/>
      <c r="K193" s="133"/>
      <c r="L193" s="95"/>
      <c r="M193" s="91">
        <f t="shared" si="2"/>
        <v>0</v>
      </c>
      <c r="N193" s="49"/>
    </row>
    <row r="194" spans="2:14" ht="102" customHeight="1" hidden="1">
      <c r="B194" s="85" t="s">
        <v>284</v>
      </c>
      <c r="C194" s="46" t="s">
        <v>78</v>
      </c>
      <c r="D194" s="75" t="s">
        <v>285</v>
      </c>
      <c r="E194" s="30"/>
      <c r="F194" s="30"/>
      <c r="G194" s="30"/>
      <c r="H194" s="63"/>
      <c r="I194" s="95"/>
      <c r="J194" s="133"/>
      <c r="K194" s="133"/>
      <c r="L194" s="95"/>
      <c r="M194" s="91">
        <f t="shared" si="2"/>
        <v>0</v>
      </c>
      <c r="N194" s="49"/>
    </row>
    <row r="195" spans="2:14" ht="89.25">
      <c r="B195" s="85" t="s">
        <v>230</v>
      </c>
      <c r="C195" s="46" t="s">
        <v>78</v>
      </c>
      <c r="D195" s="38" t="s">
        <v>252</v>
      </c>
      <c r="E195" s="30"/>
      <c r="F195" s="30"/>
      <c r="G195" s="30"/>
      <c r="H195" s="63"/>
      <c r="I195" s="95"/>
      <c r="J195" s="133"/>
      <c r="K195" s="133"/>
      <c r="L195" s="95"/>
      <c r="M195" s="91">
        <f t="shared" si="2"/>
        <v>0</v>
      </c>
      <c r="N195" s="49"/>
    </row>
    <row r="196" spans="2:14" ht="89.25">
      <c r="B196" s="85" t="s">
        <v>230</v>
      </c>
      <c r="C196" s="46" t="s">
        <v>78</v>
      </c>
      <c r="D196" s="38" t="s">
        <v>295</v>
      </c>
      <c r="E196" s="30"/>
      <c r="F196" s="30"/>
      <c r="G196" s="30"/>
      <c r="H196" s="63"/>
      <c r="I196" s="95"/>
      <c r="J196" s="133"/>
      <c r="K196" s="133"/>
      <c r="L196" s="95"/>
      <c r="M196" s="91">
        <f t="shared" si="2"/>
        <v>0</v>
      </c>
      <c r="N196" s="49"/>
    </row>
    <row r="197" spans="2:14" s="127" customFormat="1" ht="89.25">
      <c r="B197" s="128" t="s">
        <v>230</v>
      </c>
      <c r="C197" s="129" t="s">
        <v>78</v>
      </c>
      <c r="D197" s="130" t="s">
        <v>253</v>
      </c>
      <c r="E197" s="131"/>
      <c r="F197" s="131"/>
      <c r="G197" s="131"/>
      <c r="H197" s="132"/>
      <c r="I197" s="95">
        <v>550000</v>
      </c>
      <c r="J197" s="133"/>
      <c r="K197" s="133"/>
      <c r="L197" s="95">
        <v>260950.87</v>
      </c>
      <c r="M197" s="95">
        <f t="shared" si="2"/>
        <v>-289049.13</v>
      </c>
      <c r="N197" s="134"/>
    </row>
    <row r="198" spans="1:15" s="11" customFormat="1" ht="12.75">
      <c r="A198"/>
      <c r="B198" s="13" t="s">
        <v>34</v>
      </c>
      <c r="C198" s="46" t="s">
        <v>78</v>
      </c>
      <c r="D198" s="37" t="s">
        <v>33</v>
      </c>
      <c r="E198" s="59"/>
      <c r="F198" s="59"/>
      <c r="G198" s="59"/>
      <c r="H198" s="29">
        <f>SUM(H199:H205)</f>
        <v>112000</v>
      </c>
      <c r="I198" s="92">
        <f>SUM(I199:I205)</f>
        <v>737010</v>
      </c>
      <c r="J198" s="92">
        <f>SUM(J199:J205)</f>
        <v>0</v>
      </c>
      <c r="K198" s="92">
        <f>SUM(K199:K205)</f>
        <v>0</v>
      </c>
      <c r="L198" s="92">
        <f>SUM(L199:L205)</f>
        <v>0.45</v>
      </c>
      <c r="M198" s="91">
        <f t="shared" si="2"/>
        <v>-737009.55</v>
      </c>
      <c r="N198" s="50"/>
      <c r="O198" s="114"/>
    </row>
    <row r="199" spans="1:14" s="11" customFormat="1" ht="25.5">
      <c r="A199"/>
      <c r="B199" s="58" t="s">
        <v>144</v>
      </c>
      <c r="C199" s="46" t="s">
        <v>78</v>
      </c>
      <c r="D199" s="36" t="s">
        <v>296</v>
      </c>
      <c r="E199" s="30"/>
      <c r="F199" s="30"/>
      <c r="G199" s="30"/>
      <c r="H199" s="63">
        <v>50000</v>
      </c>
      <c r="I199" s="95"/>
      <c r="J199" s="133"/>
      <c r="K199" s="133"/>
      <c r="L199" s="95">
        <v>0.45</v>
      </c>
      <c r="M199" s="91">
        <f t="shared" si="2"/>
        <v>0.45</v>
      </c>
      <c r="N199" s="50"/>
    </row>
    <row r="200" spans="2:14" ht="51">
      <c r="B200" s="15" t="s">
        <v>174</v>
      </c>
      <c r="C200" s="46" t="s">
        <v>78</v>
      </c>
      <c r="D200" s="36" t="s">
        <v>186</v>
      </c>
      <c r="E200" s="30"/>
      <c r="F200" s="30"/>
      <c r="G200" s="30"/>
      <c r="H200" s="63">
        <v>2600</v>
      </c>
      <c r="I200" s="95"/>
      <c r="J200" s="133"/>
      <c r="K200" s="133"/>
      <c r="L200" s="95"/>
      <c r="M200" s="91">
        <f t="shared" si="2"/>
        <v>0</v>
      </c>
      <c r="N200" s="49"/>
    </row>
    <row r="201" spans="2:14" ht="25.5">
      <c r="B201" s="58" t="s">
        <v>348</v>
      </c>
      <c r="C201" s="46" t="s">
        <v>78</v>
      </c>
      <c r="D201" s="64" t="s">
        <v>187</v>
      </c>
      <c r="E201" s="30"/>
      <c r="F201" s="30"/>
      <c r="G201" s="30"/>
      <c r="H201" s="63"/>
      <c r="I201" s="149">
        <v>115210</v>
      </c>
      <c r="J201" s="133"/>
      <c r="K201" s="133"/>
      <c r="L201" s="95"/>
      <c r="M201" s="91">
        <f t="shared" si="2"/>
        <v>-115210</v>
      </c>
      <c r="N201" s="49"/>
    </row>
    <row r="202" spans="2:14" ht="25.5">
      <c r="B202" s="58" t="s">
        <v>144</v>
      </c>
      <c r="C202" s="46" t="s">
        <v>78</v>
      </c>
      <c r="D202" s="64" t="s">
        <v>296</v>
      </c>
      <c r="E202" s="30"/>
      <c r="F202" s="30"/>
      <c r="G202" s="30"/>
      <c r="H202" s="63"/>
      <c r="I202" s="95"/>
      <c r="J202" s="133"/>
      <c r="K202" s="133"/>
      <c r="L202" s="95"/>
      <c r="M202" s="91">
        <f t="shared" si="2"/>
        <v>0</v>
      </c>
      <c r="N202" s="49"/>
    </row>
    <row r="203" spans="2:14" ht="12.75">
      <c r="B203" s="58" t="s">
        <v>140</v>
      </c>
      <c r="C203" s="46" t="s">
        <v>78</v>
      </c>
      <c r="D203" s="36" t="s">
        <v>220</v>
      </c>
      <c r="E203" s="30"/>
      <c r="F203" s="30"/>
      <c r="G203" s="30"/>
      <c r="H203" s="63">
        <v>29700</v>
      </c>
      <c r="I203" s="149">
        <v>621800</v>
      </c>
      <c r="J203" s="133"/>
      <c r="K203" s="133"/>
      <c r="L203" s="95"/>
      <c r="M203" s="91">
        <f t="shared" si="2"/>
        <v>-621800</v>
      </c>
      <c r="N203" s="49"/>
    </row>
    <row r="204" spans="2:14" ht="39" customHeight="1">
      <c r="B204" s="58" t="s">
        <v>168</v>
      </c>
      <c r="C204" s="46" t="s">
        <v>78</v>
      </c>
      <c r="D204" s="36" t="s">
        <v>354</v>
      </c>
      <c r="E204" s="30"/>
      <c r="F204" s="30"/>
      <c r="G204" s="30"/>
      <c r="H204" s="63"/>
      <c r="I204" s="95"/>
      <c r="J204" s="133"/>
      <c r="K204" s="133"/>
      <c r="L204" s="95"/>
      <c r="M204" s="91">
        <f t="shared" si="2"/>
        <v>0</v>
      </c>
      <c r="N204" s="49"/>
    </row>
    <row r="205" spans="2:14" ht="38.25" hidden="1">
      <c r="B205" s="58" t="s">
        <v>297</v>
      </c>
      <c r="C205" s="46" t="s">
        <v>78</v>
      </c>
      <c r="D205" s="36" t="s">
        <v>298</v>
      </c>
      <c r="E205" s="30"/>
      <c r="F205" s="30"/>
      <c r="G205" s="30"/>
      <c r="H205" s="63">
        <v>29700</v>
      </c>
      <c r="I205" s="95"/>
      <c r="J205" s="133"/>
      <c r="K205" s="133"/>
      <c r="L205" s="95"/>
      <c r="M205" s="91">
        <f t="shared" si="2"/>
        <v>0</v>
      </c>
      <c r="N205" s="49"/>
    </row>
    <row r="206" spans="1:15" s="11" customFormat="1" ht="12.75">
      <c r="A206"/>
      <c r="B206" s="17" t="s">
        <v>0</v>
      </c>
      <c r="C206" s="46" t="s">
        <v>78</v>
      </c>
      <c r="D206" s="37" t="s">
        <v>35</v>
      </c>
      <c r="E206" s="59"/>
      <c r="F206" s="59"/>
      <c r="G206" s="59"/>
      <c r="H206" s="29">
        <f>SUM(H208:H218)</f>
        <v>4646000</v>
      </c>
      <c r="I206" s="92">
        <f>SUM(I207:I218)</f>
        <v>4580000</v>
      </c>
      <c r="J206" s="92">
        <f>SUM(J207:J218)</f>
        <v>0</v>
      </c>
      <c r="K206" s="92">
        <f>SUM(K207:K218)</f>
        <v>0</v>
      </c>
      <c r="L206" s="92">
        <f>SUM(L207:L218)</f>
        <v>1385840.73</v>
      </c>
      <c r="M206" s="91">
        <f t="shared" si="2"/>
        <v>-3194159.27</v>
      </c>
      <c r="N206" s="50"/>
      <c r="O206" s="114"/>
    </row>
    <row r="207" spans="1:14" s="11" customFormat="1" ht="83.25" customHeight="1">
      <c r="A207"/>
      <c r="B207" s="58" t="s">
        <v>170</v>
      </c>
      <c r="C207" s="46" t="s">
        <v>78</v>
      </c>
      <c r="D207" s="36" t="s">
        <v>169</v>
      </c>
      <c r="E207" s="59"/>
      <c r="F207" s="59"/>
      <c r="G207" s="59"/>
      <c r="H207" s="29"/>
      <c r="I207" s="95">
        <v>2335000</v>
      </c>
      <c r="J207" s="96"/>
      <c r="K207" s="96"/>
      <c r="L207" s="95">
        <v>879899.83</v>
      </c>
      <c r="M207" s="91">
        <f t="shared" si="2"/>
        <v>-1455100.17</v>
      </c>
      <c r="N207" s="50"/>
    </row>
    <row r="208" spans="2:14" ht="76.5" hidden="1">
      <c r="B208" s="58" t="s">
        <v>134</v>
      </c>
      <c r="C208" s="46" t="s">
        <v>78</v>
      </c>
      <c r="D208" s="36" t="s">
        <v>36</v>
      </c>
      <c r="E208" s="30"/>
      <c r="F208" s="30"/>
      <c r="G208" s="30"/>
      <c r="H208" s="63">
        <v>350000</v>
      </c>
      <c r="I208" s="95"/>
      <c r="J208" s="133"/>
      <c r="K208" s="133"/>
      <c r="L208" s="95"/>
      <c r="M208" s="91">
        <f t="shared" si="2"/>
        <v>0</v>
      </c>
      <c r="N208" s="49"/>
    </row>
    <row r="209" spans="2:14" ht="76.5" hidden="1">
      <c r="B209" s="58" t="s">
        <v>135</v>
      </c>
      <c r="C209" s="46" t="s">
        <v>78</v>
      </c>
      <c r="D209" s="36" t="s">
        <v>37</v>
      </c>
      <c r="E209" s="30"/>
      <c r="F209" s="30"/>
      <c r="G209" s="30"/>
      <c r="H209" s="63">
        <v>189000</v>
      </c>
      <c r="I209" s="95"/>
      <c r="J209" s="133"/>
      <c r="K209" s="133"/>
      <c r="L209" s="95"/>
      <c r="M209" s="91">
        <f t="shared" si="2"/>
        <v>0</v>
      </c>
      <c r="N209" s="49"/>
    </row>
    <row r="210" spans="2:14" ht="76.5" hidden="1">
      <c r="B210" s="58" t="s">
        <v>127</v>
      </c>
      <c r="C210" s="46" t="s">
        <v>78</v>
      </c>
      <c r="D210" s="38" t="s">
        <v>128</v>
      </c>
      <c r="E210" s="30"/>
      <c r="F210" s="30"/>
      <c r="G210" s="30"/>
      <c r="H210" s="63"/>
      <c r="I210" s="95"/>
      <c r="J210" s="133"/>
      <c r="K210" s="133"/>
      <c r="L210" s="95"/>
      <c r="M210" s="91">
        <f t="shared" si="2"/>
        <v>0</v>
      </c>
      <c r="N210" s="49"/>
    </row>
    <row r="211" spans="2:14" ht="63.75">
      <c r="B211" s="58" t="s">
        <v>136</v>
      </c>
      <c r="C211" s="46" t="s">
        <v>78</v>
      </c>
      <c r="D211" s="36" t="s">
        <v>38</v>
      </c>
      <c r="E211" s="30"/>
      <c r="F211" s="30"/>
      <c r="G211" s="30"/>
      <c r="H211" s="63">
        <v>2740000</v>
      </c>
      <c r="I211" s="95">
        <v>1608000</v>
      </c>
      <c r="J211" s="133"/>
      <c r="K211" s="133"/>
      <c r="L211" s="95">
        <v>343185.3</v>
      </c>
      <c r="M211" s="91">
        <f t="shared" si="2"/>
        <v>-1264814.7</v>
      </c>
      <c r="N211" s="49"/>
    </row>
    <row r="212" spans="2:14" ht="25.5">
      <c r="B212" s="28" t="s">
        <v>106</v>
      </c>
      <c r="C212" s="46" t="s">
        <v>78</v>
      </c>
      <c r="D212" s="36" t="s">
        <v>200</v>
      </c>
      <c r="E212" s="30"/>
      <c r="F212" s="30"/>
      <c r="G212" s="30"/>
      <c r="H212" s="63">
        <v>30000</v>
      </c>
      <c r="I212" s="95"/>
      <c r="J212" s="133"/>
      <c r="K212" s="133"/>
      <c r="L212" s="95">
        <v>23832.08</v>
      </c>
      <c r="M212" s="91">
        <f t="shared" si="2"/>
        <v>23832.08</v>
      </c>
      <c r="N212" s="49"/>
    </row>
    <row r="213" spans="2:14" ht="51">
      <c r="B213" s="58" t="s">
        <v>137</v>
      </c>
      <c r="C213" s="46" t="s">
        <v>78</v>
      </c>
      <c r="D213" s="36" t="s">
        <v>39</v>
      </c>
      <c r="E213" s="30"/>
      <c r="F213" s="30"/>
      <c r="G213" s="30"/>
      <c r="H213" s="63">
        <v>5000</v>
      </c>
      <c r="I213" s="95"/>
      <c r="J213" s="133"/>
      <c r="K213" s="133"/>
      <c r="L213" s="95"/>
      <c r="M213" s="91">
        <f t="shared" si="2"/>
        <v>0</v>
      </c>
      <c r="N213" s="49"/>
    </row>
    <row r="214" spans="2:14" ht="76.5">
      <c r="B214" s="15" t="s">
        <v>53</v>
      </c>
      <c r="C214" s="46" t="s">
        <v>78</v>
      </c>
      <c r="D214" s="31" t="s">
        <v>52</v>
      </c>
      <c r="E214" s="30"/>
      <c r="F214" s="30"/>
      <c r="G214" s="30"/>
      <c r="H214" s="63">
        <v>417000</v>
      </c>
      <c r="I214" s="95"/>
      <c r="J214" s="133"/>
      <c r="K214" s="133"/>
      <c r="L214" s="95"/>
      <c r="M214" s="91">
        <f t="shared" si="2"/>
        <v>0</v>
      </c>
      <c r="N214" s="49"/>
    </row>
    <row r="215" spans="2:14" ht="51">
      <c r="B215" s="15" t="s">
        <v>172</v>
      </c>
      <c r="C215" s="46" t="s">
        <v>78</v>
      </c>
      <c r="D215" s="36" t="s">
        <v>171</v>
      </c>
      <c r="E215" s="30"/>
      <c r="F215" s="30"/>
      <c r="G215" s="30"/>
      <c r="H215" s="63"/>
      <c r="I215" s="95">
        <v>222000</v>
      </c>
      <c r="J215" s="133"/>
      <c r="K215" s="133"/>
      <c r="L215" s="95">
        <v>12348.6</v>
      </c>
      <c r="M215" s="91">
        <f t="shared" si="2"/>
        <v>-209651.4</v>
      </c>
      <c r="N215" s="49"/>
    </row>
    <row r="216" spans="2:14" ht="51">
      <c r="B216" s="58" t="s">
        <v>55</v>
      </c>
      <c r="C216" s="46" t="s">
        <v>78</v>
      </c>
      <c r="D216" s="36" t="s">
        <v>54</v>
      </c>
      <c r="E216" s="30"/>
      <c r="F216" s="30"/>
      <c r="G216" s="30"/>
      <c r="H216" s="63">
        <v>4000</v>
      </c>
      <c r="I216" s="95"/>
      <c r="J216" s="133"/>
      <c r="K216" s="133"/>
      <c r="L216" s="95"/>
      <c r="M216" s="91">
        <f aca="true" t="shared" si="3" ref="M216:M255">L216-I216</f>
        <v>0</v>
      </c>
      <c r="N216" s="49"/>
    </row>
    <row r="217" spans="2:14" ht="25.5">
      <c r="B217" s="58" t="s">
        <v>114</v>
      </c>
      <c r="C217" s="46" t="s">
        <v>78</v>
      </c>
      <c r="D217" s="38" t="s">
        <v>115</v>
      </c>
      <c r="E217" s="30"/>
      <c r="F217" s="30"/>
      <c r="G217" s="30"/>
      <c r="H217" s="63"/>
      <c r="I217" s="95"/>
      <c r="J217" s="133"/>
      <c r="K217" s="133"/>
      <c r="L217" s="95">
        <v>0</v>
      </c>
      <c r="M217" s="91">
        <f t="shared" si="3"/>
        <v>0</v>
      </c>
      <c r="N217" s="49"/>
    </row>
    <row r="218" spans="2:14" s="127" customFormat="1" ht="25.5">
      <c r="B218" s="147" t="s">
        <v>109</v>
      </c>
      <c r="C218" s="129" t="s">
        <v>78</v>
      </c>
      <c r="D218" s="144" t="s">
        <v>40</v>
      </c>
      <c r="E218" s="131"/>
      <c r="F218" s="131"/>
      <c r="G218" s="131"/>
      <c r="H218" s="132">
        <v>911000</v>
      </c>
      <c r="I218" s="95">
        <v>415000</v>
      </c>
      <c r="J218" s="133"/>
      <c r="K218" s="133"/>
      <c r="L218" s="95">
        <v>126574.92</v>
      </c>
      <c r="M218" s="95">
        <f t="shared" si="3"/>
        <v>-288425.08</v>
      </c>
      <c r="N218" s="134"/>
    </row>
    <row r="219" spans="1:16" s="11" customFormat="1" ht="25.5">
      <c r="A219"/>
      <c r="B219" s="19" t="s">
        <v>139</v>
      </c>
      <c r="C219" s="46" t="s">
        <v>78</v>
      </c>
      <c r="D219" s="37" t="s">
        <v>138</v>
      </c>
      <c r="E219" s="59"/>
      <c r="F219" s="59"/>
      <c r="G219" s="59"/>
      <c r="H219" s="29">
        <f>SUM(H220:H230)</f>
        <v>5578200</v>
      </c>
      <c r="I219" s="92">
        <f>SUM(I220:I230)</f>
        <v>27551200</v>
      </c>
      <c r="J219" s="92">
        <f>SUM(J220:J230)</f>
        <v>0</v>
      </c>
      <c r="K219" s="92">
        <f>SUM(K220:K230)</f>
        <v>0</v>
      </c>
      <c r="L219" s="92">
        <f>SUM(L220:L230)</f>
        <v>4443964.680000001</v>
      </c>
      <c r="M219" s="91">
        <f t="shared" si="3"/>
        <v>-23107235.32</v>
      </c>
      <c r="N219" s="50"/>
      <c r="O219" s="78"/>
      <c r="P219" s="78"/>
    </row>
    <row r="220" spans="1:16" s="20" customFormat="1" ht="31.5" customHeight="1">
      <c r="A220"/>
      <c r="B220" s="28" t="s">
        <v>106</v>
      </c>
      <c r="C220" s="46" t="s">
        <v>78</v>
      </c>
      <c r="D220" s="36" t="s">
        <v>90</v>
      </c>
      <c r="E220" s="30"/>
      <c r="F220" s="30"/>
      <c r="G220" s="30"/>
      <c r="H220" s="63">
        <v>4280200</v>
      </c>
      <c r="I220" s="95">
        <v>6574700</v>
      </c>
      <c r="J220" s="133"/>
      <c r="K220" s="133"/>
      <c r="L220" s="95">
        <v>1303016.34</v>
      </c>
      <c r="M220" s="91">
        <f t="shared" si="3"/>
        <v>-5271683.66</v>
      </c>
      <c r="N220" s="49"/>
      <c r="O220" s="77"/>
      <c r="P220" s="77"/>
    </row>
    <row r="221" spans="2:14" ht="25.5">
      <c r="B221" s="58" t="s">
        <v>144</v>
      </c>
      <c r="C221" s="46" t="s">
        <v>78</v>
      </c>
      <c r="D221" s="36" t="s">
        <v>1</v>
      </c>
      <c r="E221" s="30"/>
      <c r="F221" s="30"/>
      <c r="G221" s="30"/>
      <c r="H221" s="63">
        <v>50000</v>
      </c>
      <c r="I221" s="95"/>
      <c r="J221" s="133"/>
      <c r="K221" s="133"/>
      <c r="L221" s="95">
        <v>25984.28</v>
      </c>
      <c r="M221" s="91">
        <f t="shared" si="3"/>
        <v>25984.28</v>
      </c>
      <c r="N221" s="49"/>
    </row>
    <row r="222" spans="2:14" ht="76.5">
      <c r="B222" s="28" t="s">
        <v>302</v>
      </c>
      <c r="C222" s="46" t="s">
        <v>78</v>
      </c>
      <c r="D222" s="71" t="s">
        <v>375</v>
      </c>
      <c r="E222" s="30"/>
      <c r="F222" s="30"/>
      <c r="G222" s="30"/>
      <c r="H222" s="63"/>
      <c r="I222" s="95"/>
      <c r="J222" s="133"/>
      <c r="K222" s="133"/>
      <c r="L222" s="95"/>
      <c r="M222" s="91">
        <f>L222-I222</f>
        <v>0</v>
      </c>
      <c r="N222" s="49"/>
    </row>
    <row r="223" spans="2:14" ht="25.5">
      <c r="B223" s="58" t="s">
        <v>114</v>
      </c>
      <c r="C223" s="46" t="s">
        <v>78</v>
      </c>
      <c r="D223" s="38" t="s">
        <v>384</v>
      </c>
      <c r="E223" s="30"/>
      <c r="F223" s="30"/>
      <c r="G223" s="30"/>
      <c r="H223" s="63"/>
      <c r="I223" s="95"/>
      <c r="J223" s="133"/>
      <c r="K223" s="133"/>
      <c r="L223" s="95">
        <v>4.01</v>
      </c>
      <c r="M223" s="91">
        <f>L223-I223</f>
        <v>4.01</v>
      </c>
      <c r="N223" s="49"/>
    </row>
    <row r="224" spans="2:14" ht="51">
      <c r="B224" s="28" t="s">
        <v>299</v>
      </c>
      <c r="C224" s="46" t="s">
        <v>78</v>
      </c>
      <c r="D224" s="36" t="s">
        <v>300</v>
      </c>
      <c r="E224" s="30"/>
      <c r="F224" s="30"/>
      <c r="G224" s="30"/>
      <c r="H224" s="63"/>
      <c r="I224" s="95"/>
      <c r="J224" s="133"/>
      <c r="K224" s="133"/>
      <c r="L224" s="95"/>
      <c r="M224" s="91">
        <f t="shared" si="3"/>
        <v>0</v>
      </c>
      <c r="N224" s="49"/>
    </row>
    <row r="225" spans="2:14" ht="63.75">
      <c r="B225" s="28" t="s">
        <v>301</v>
      </c>
      <c r="C225" s="46" t="s">
        <v>78</v>
      </c>
      <c r="D225" s="36" t="s">
        <v>287</v>
      </c>
      <c r="E225" s="30"/>
      <c r="F225" s="30"/>
      <c r="G225" s="30"/>
      <c r="H225" s="63"/>
      <c r="I225" s="149">
        <v>11325200</v>
      </c>
      <c r="J225" s="133"/>
      <c r="K225" s="133"/>
      <c r="L225" s="95">
        <v>1656567.77</v>
      </c>
      <c r="M225" s="91">
        <f t="shared" si="3"/>
        <v>-9668632.23</v>
      </c>
      <c r="N225" s="49"/>
    </row>
    <row r="226" spans="2:14" ht="51">
      <c r="B226" s="28" t="s">
        <v>167</v>
      </c>
      <c r="C226" s="46" t="s">
        <v>78</v>
      </c>
      <c r="D226" s="38" t="s">
        <v>300</v>
      </c>
      <c r="E226" s="30"/>
      <c r="F226" s="30"/>
      <c r="G226" s="30"/>
      <c r="H226" s="63"/>
      <c r="I226" s="95"/>
      <c r="J226" s="133"/>
      <c r="K226" s="133"/>
      <c r="L226" s="95"/>
      <c r="M226" s="91">
        <f t="shared" si="3"/>
        <v>0</v>
      </c>
      <c r="N226" s="49"/>
    </row>
    <row r="227" spans="2:15" ht="12.75">
      <c r="B227" s="58" t="s">
        <v>140</v>
      </c>
      <c r="C227" s="46" t="s">
        <v>78</v>
      </c>
      <c r="D227" s="36" t="s">
        <v>201</v>
      </c>
      <c r="E227" s="30"/>
      <c r="F227" s="30"/>
      <c r="G227" s="30"/>
      <c r="H227" s="63">
        <v>624000</v>
      </c>
      <c r="I227" s="95">
        <f>1514200+1304800+2603900+1210400</f>
        <v>6633300</v>
      </c>
      <c r="J227" s="133"/>
      <c r="K227" s="133"/>
      <c r="L227" s="95">
        <f>614482.04+254266.78</f>
        <v>868748.8200000001</v>
      </c>
      <c r="M227" s="91">
        <f t="shared" si="3"/>
        <v>-5764551.18</v>
      </c>
      <c r="N227" s="49"/>
      <c r="O227" s="40"/>
    </row>
    <row r="228" spans="2:15" ht="76.5">
      <c r="B228" s="58" t="s">
        <v>369</v>
      </c>
      <c r="C228" s="46" t="s">
        <v>78</v>
      </c>
      <c r="D228" s="36" t="s">
        <v>370</v>
      </c>
      <c r="E228" s="30"/>
      <c r="F228" s="30"/>
      <c r="G228" s="30"/>
      <c r="H228" s="63"/>
      <c r="I228" s="95">
        <v>3018000</v>
      </c>
      <c r="J228" s="133"/>
      <c r="K228" s="133"/>
      <c r="L228" s="95">
        <v>589645.6</v>
      </c>
      <c r="M228" s="91">
        <f t="shared" si="3"/>
        <v>-2428354.4</v>
      </c>
      <c r="N228" s="49"/>
      <c r="O228" s="40"/>
    </row>
    <row r="229" spans="2:14" ht="51">
      <c r="B229" s="58" t="s">
        <v>168</v>
      </c>
      <c r="C229" s="46" t="s">
        <v>78</v>
      </c>
      <c r="D229" s="38" t="s">
        <v>217</v>
      </c>
      <c r="E229" s="30"/>
      <c r="F229" s="30"/>
      <c r="G229" s="30"/>
      <c r="H229" s="63"/>
      <c r="I229" s="95"/>
      <c r="J229" s="133"/>
      <c r="K229" s="133"/>
      <c r="L229" s="95"/>
      <c r="M229" s="91">
        <f t="shared" si="3"/>
        <v>0</v>
      </c>
      <c r="N229" s="49"/>
    </row>
    <row r="230" spans="2:14" ht="63.75">
      <c r="B230" s="58" t="s">
        <v>288</v>
      </c>
      <c r="C230" s="46" t="s">
        <v>78</v>
      </c>
      <c r="D230" s="38" t="s">
        <v>287</v>
      </c>
      <c r="E230" s="30"/>
      <c r="F230" s="30"/>
      <c r="G230" s="30"/>
      <c r="H230" s="63">
        <v>624000</v>
      </c>
      <c r="I230" s="95"/>
      <c r="J230" s="133"/>
      <c r="K230" s="133"/>
      <c r="L230" s="95">
        <v>-2.14</v>
      </c>
      <c r="M230" s="91">
        <f t="shared" si="3"/>
        <v>-2.14</v>
      </c>
      <c r="N230" s="49"/>
    </row>
    <row r="231" spans="1:15" s="11" customFormat="1" ht="12.75">
      <c r="A231"/>
      <c r="B231" s="18" t="s">
        <v>81</v>
      </c>
      <c r="C231" s="46" t="s">
        <v>78</v>
      </c>
      <c r="D231" s="37" t="s">
        <v>143</v>
      </c>
      <c r="E231" s="59"/>
      <c r="F231" s="59"/>
      <c r="G231" s="59"/>
      <c r="H231" s="29">
        <f>SUM(H232:H253)</f>
        <v>2568152.94</v>
      </c>
      <c r="I231" s="92">
        <f>SUM(I233:I253)</f>
        <v>202944604.8</v>
      </c>
      <c r="J231" s="92">
        <f>SUM(J233:J253)</f>
        <v>0</v>
      </c>
      <c r="K231" s="92">
        <f>SUM(K233:K253)</f>
        <v>0</v>
      </c>
      <c r="L231" s="92">
        <f>SUM(L233:L253)</f>
        <v>11851.16</v>
      </c>
      <c r="M231" s="91">
        <f t="shared" si="3"/>
        <v>-202932753.64000002</v>
      </c>
      <c r="N231" s="50"/>
      <c r="O231" s="114"/>
    </row>
    <row r="232" spans="1:14" s="20" customFormat="1" ht="63.75" hidden="1">
      <c r="A232"/>
      <c r="B232" s="58" t="s">
        <v>116</v>
      </c>
      <c r="C232" s="46" t="s">
        <v>78</v>
      </c>
      <c r="D232" s="38" t="s">
        <v>117</v>
      </c>
      <c r="E232" s="30"/>
      <c r="F232" s="30"/>
      <c r="G232" s="30"/>
      <c r="H232" s="63">
        <v>65000</v>
      </c>
      <c r="I232" s="95"/>
      <c r="J232" s="133"/>
      <c r="K232" s="133"/>
      <c r="L232" s="95"/>
      <c r="M232" s="91">
        <f t="shared" si="3"/>
        <v>0</v>
      </c>
      <c r="N232" s="49"/>
    </row>
    <row r="233" spans="2:14" ht="25.5" hidden="1">
      <c r="B233" s="58" t="s">
        <v>144</v>
      </c>
      <c r="C233" s="46" t="s">
        <v>78</v>
      </c>
      <c r="D233" s="36" t="s">
        <v>141</v>
      </c>
      <c r="E233" s="30"/>
      <c r="F233" s="30"/>
      <c r="G233" s="30"/>
      <c r="H233" s="63">
        <v>300100</v>
      </c>
      <c r="I233" s="95"/>
      <c r="J233" s="133"/>
      <c r="K233" s="133"/>
      <c r="L233" s="95"/>
      <c r="M233" s="91">
        <f t="shared" si="3"/>
        <v>0</v>
      </c>
      <c r="N233" s="49"/>
    </row>
    <row r="234" spans="2:14" ht="25.5" hidden="1">
      <c r="B234" s="58" t="s">
        <v>114</v>
      </c>
      <c r="C234" s="46" t="s">
        <v>78</v>
      </c>
      <c r="D234" s="38" t="s">
        <v>182</v>
      </c>
      <c r="E234" s="30"/>
      <c r="F234" s="30"/>
      <c r="G234" s="30"/>
      <c r="H234" s="63"/>
      <c r="I234" s="95"/>
      <c r="J234" s="133"/>
      <c r="K234" s="133"/>
      <c r="L234" s="95"/>
      <c r="M234" s="91">
        <f t="shared" si="3"/>
        <v>0</v>
      </c>
      <c r="N234" s="49"/>
    </row>
    <row r="235" spans="2:14" ht="76.5" hidden="1">
      <c r="B235" s="28" t="s">
        <v>302</v>
      </c>
      <c r="C235" s="46" t="s">
        <v>78</v>
      </c>
      <c r="D235" s="36" t="s">
        <v>303</v>
      </c>
      <c r="E235" s="30"/>
      <c r="F235" s="30"/>
      <c r="G235" s="30"/>
      <c r="H235" s="63"/>
      <c r="I235" s="95"/>
      <c r="J235" s="133"/>
      <c r="K235" s="133"/>
      <c r="L235" s="95"/>
      <c r="M235" s="91">
        <f t="shared" si="3"/>
        <v>0</v>
      </c>
      <c r="N235" s="49"/>
    </row>
    <row r="236" spans="2:14" ht="25.5">
      <c r="B236" s="28" t="s">
        <v>144</v>
      </c>
      <c r="C236" s="46" t="s">
        <v>78</v>
      </c>
      <c r="D236" s="38" t="s">
        <v>141</v>
      </c>
      <c r="E236" s="30"/>
      <c r="F236" s="30"/>
      <c r="G236" s="30"/>
      <c r="H236" s="63"/>
      <c r="I236" s="95"/>
      <c r="J236" s="133"/>
      <c r="K236" s="133"/>
      <c r="L236" s="95"/>
      <c r="M236" s="91">
        <f t="shared" si="3"/>
        <v>0</v>
      </c>
      <c r="N236" s="49"/>
    </row>
    <row r="237" spans="2:14" ht="76.5">
      <c r="B237" s="58" t="s">
        <v>302</v>
      </c>
      <c r="C237" s="46" t="s">
        <v>78</v>
      </c>
      <c r="D237" s="71" t="s">
        <v>303</v>
      </c>
      <c r="E237" s="30"/>
      <c r="F237" s="30"/>
      <c r="G237" s="30"/>
      <c r="H237" s="63"/>
      <c r="I237" s="95"/>
      <c r="J237" s="133"/>
      <c r="K237" s="133"/>
      <c r="L237" s="95"/>
      <c r="M237" s="91">
        <f t="shared" si="3"/>
        <v>0</v>
      </c>
      <c r="N237" s="49"/>
    </row>
    <row r="238" spans="2:14" ht="89.25">
      <c r="B238" s="128" t="s">
        <v>230</v>
      </c>
      <c r="C238" s="129" t="s">
        <v>78</v>
      </c>
      <c r="D238" s="130" t="s">
        <v>385</v>
      </c>
      <c r="E238" s="131"/>
      <c r="F238" s="131"/>
      <c r="G238" s="131"/>
      <c r="H238" s="132"/>
      <c r="I238" s="95"/>
      <c r="J238" s="133"/>
      <c r="K238" s="133"/>
      <c r="L238" s="95">
        <v>10951.16</v>
      </c>
      <c r="M238" s="95">
        <f t="shared" si="3"/>
        <v>10951.16</v>
      </c>
      <c r="N238" s="49"/>
    </row>
    <row r="239" spans="2:14" ht="25.5">
      <c r="B239" s="28" t="s">
        <v>109</v>
      </c>
      <c r="C239" s="46" t="s">
        <v>78</v>
      </c>
      <c r="D239" s="36" t="s">
        <v>142</v>
      </c>
      <c r="E239" s="30"/>
      <c r="F239" s="30"/>
      <c r="G239" s="30"/>
      <c r="H239" s="63"/>
      <c r="I239" s="95"/>
      <c r="J239" s="133"/>
      <c r="K239" s="133"/>
      <c r="L239" s="95"/>
      <c r="M239" s="91">
        <f t="shared" si="3"/>
        <v>0</v>
      </c>
      <c r="N239" s="49"/>
    </row>
    <row r="240" spans="2:14" ht="25.5">
      <c r="B240" s="28" t="s">
        <v>371</v>
      </c>
      <c r="C240" s="46" t="s">
        <v>78</v>
      </c>
      <c r="D240" s="36" t="s">
        <v>374</v>
      </c>
      <c r="E240" s="30"/>
      <c r="F240" s="30"/>
      <c r="G240" s="30"/>
      <c r="H240" s="63"/>
      <c r="I240" s="95"/>
      <c r="J240" s="133"/>
      <c r="K240" s="133"/>
      <c r="L240" s="95"/>
      <c r="M240" s="91">
        <f>L240-I240</f>
        <v>0</v>
      </c>
      <c r="N240" s="49"/>
    </row>
    <row r="241" spans="2:14" ht="56.25" customHeight="1">
      <c r="B241" s="28" t="s">
        <v>392</v>
      </c>
      <c r="C241" s="46" t="s">
        <v>78</v>
      </c>
      <c r="D241" s="36" t="s">
        <v>393</v>
      </c>
      <c r="E241" s="30"/>
      <c r="F241" s="30"/>
      <c r="G241" s="30"/>
      <c r="H241" s="63"/>
      <c r="I241" s="149"/>
      <c r="J241" s="133"/>
      <c r="K241" s="133"/>
      <c r="L241" s="95"/>
      <c r="M241" s="91">
        <f t="shared" si="3"/>
        <v>0</v>
      </c>
      <c r="N241" s="49"/>
    </row>
    <row r="242" spans="2:14" ht="63.75" hidden="1">
      <c r="B242" s="28" t="s">
        <v>221</v>
      </c>
      <c r="C242" s="46" t="s">
        <v>78</v>
      </c>
      <c r="D242" s="36" t="s">
        <v>222</v>
      </c>
      <c r="E242" s="30"/>
      <c r="F242" s="30"/>
      <c r="G242" s="30"/>
      <c r="H242" s="63"/>
      <c r="I242" s="95"/>
      <c r="J242" s="133"/>
      <c r="K242" s="133"/>
      <c r="L242" s="95"/>
      <c r="M242" s="91">
        <f t="shared" si="3"/>
        <v>0</v>
      </c>
      <c r="N242" s="49"/>
    </row>
    <row r="243" spans="2:14" ht="51" hidden="1">
      <c r="B243" s="28" t="s">
        <v>197</v>
      </c>
      <c r="C243" s="46" t="s">
        <v>78</v>
      </c>
      <c r="D243" s="38" t="s">
        <v>198</v>
      </c>
      <c r="E243" s="30"/>
      <c r="F243" s="30"/>
      <c r="G243" s="30"/>
      <c r="H243" s="63">
        <v>2203052.94</v>
      </c>
      <c r="I243" s="95"/>
      <c r="J243" s="133"/>
      <c r="K243" s="133"/>
      <c r="L243" s="95"/>
      <c r="M243" s="91">
        <f t="shared" si="3"/>
        <v>0</v>
      </c>
      <c r="N243" s="49"/>
    </row>
    <row r="244" spans="2:16" ht="12.75">
      <c r="B244" s="58" t="s">
        <v>140</v>
      </c>
      <c r="C244" s="46" t="s">
        <v>78</v>
      </c>
      <c r="D244" s="36" t="s">
        <v>188</v>
      </c>
      <c r="E244" s="30"/>
      <c r="F244" s="30"/>
      <c r="G244" s="30"/>
      <c r="H244" s="63"/>
      <c r="I244" s="95">
        <f>26756164.8+17862000+26567000+113732700+5268900+11756940</f>
        <v>201943704.8</v>
      </c>
      <c r="J244" s="133"/>
      <c r="K244" s="133"/>
      <c r="L244" s="95"/>
      <c r="M244" s="91">
        <f t="shared" si="3"/>
        <v>-201943704.8</v>
      </c>
      <c r="N244" s="49"/>
      <c r="O244" s="25"/>
      <c r="P244" s="25"/>
    </row>
    <row r="245" spans="2:14" ht="38.25" hidden="1">
      <c r="B245" s="58" t="s">
        <v>166</v>
      </c>
      <c r="C245" s="46" t="s">
        <v>78</v>
      </c>
      <c r="D245" s="71" t="s">
        <v>199</v>
      </c>
      <c r="E245" s="30"/>
      <c r="F245" s="30"/>
      <c r="G245" s="30"/>
      <c r="H245" s="63"/>
      <c r="I245" s="95"/>
      <c r="J245" s="133"/>
      <c r="K245" s="133"/>
      <c r="L245" s="95"/>
      <c r="M245" s="91">
        <f t="shared" si="3"/>
        <v>0</v>
      </c>
      <c r="N245" s="49"/>
    </row>
    <row r="246" spans="2:14" ht="63.75" hidden="1">
      <c r="B246" s="58" t="s">
        <v>221</v>
      </c>
      <c r="C246" s="46" t="s">
        <v>78</v>
      </c>
      <c r="D246" s="71" t="s">
        <v>222</v>
      </c>
      <c r="E246" s="30"/>
      <c r="F246" s="30"/>
      <c r="G246" s="30"/>
      <c r="H246" s="63"/>
      <c r="I246" s="95"/>
      <c r="J246" s="133"/>
      <c r="K246" s="133"/>
      <c r="L246" s="95"/>
      <c r="M246" s="91">
        <f t="shared" si="3"/>
        <v>0</v>
      </c>
      <c r="N246" s="49"/>
    </row>
    <row r="247" spans="2:14" ht="51">
      <c r="B247" s="58" t="s">
        <v>173</v>
      </c>
      <c r="C247" s="46" t="s">
        <v>78</v>
      </c>
      <c r="D247" s="71" t="s">
        <v>189</v>
      </c>
      <c r="E247" s="30"/>
      <c r="F247" s="30"/>
      <c r="G247" s="30"/>
      <c r="H247" s="63"/>
      <c r="I247" s="149">
        <v>900</v>
      </c>
      <c r="J247" s="133"/>
      <c r="K247" s="133"/>
      <c r="L247" s="95">
        <v>900</v>
      </c>
      <c r="M247" s="91">
        <f t="shared" si="3"/>
        <v>0</v>
      </c>
      <c r="N247" s="49"/>
    </row>
    <row r="248" spans="2:14" ht="25.5">
      <c r="B248" s="58" t="s">
        <v>218</v>
      </c>
      <c r="C248" s="46" t="s">
        <v>78</v>
      </c>
      <c r="D248" s="71" t="s">
        <v>219</v>
      </c>
      <c r="E248" s="30"/>
      <c r="F248" s="30"/>
      <c r="G248" s="30"/>
      <c r="H248" s="63"/>
      <c r="I248" s="95"/>
      <c r="J248" s="133"/>
      <c r="K248" s="133"/>
      <c r="L248" s="95"/>
      <c r="M248" s="91">
        <f t="shared" si="3"/>
        <v>0</v>
      </c>
      <c r="N248" s="49"/>
    </row>
    <row r="249" spans="2:14" ht="25.5">
      <c r="B249" s="148" t="s">
        <v>87</v>
      </c>
      <c r="C249" s="81" t="s">
        <v>78</v>
      </c>
      <c r="D249" s="36" t="s">
        <v>395</v>
      </c>
      <c r="E249" s="62"/>
      <c r="F249" s="62"/>
      <c r="G249" s="62"/>
      <c r="H249" s="63"/>
      <c r="I249" s="95">
        <v>1000000</v>
      </c>
      <c r="J249" s="133"/>
      <c r="K249" s="133"/>
      <c r="L249" s="95"/>
      <c r="M249" s="91">
        <f t="shared" si="3"/>
        <v>-1000000</v>
      </c>
      <c r="N249" s="49"/>
    </row>
    <row r="250" spans="2:14" ht="38.25">
      <c r="B250" s="58" t="s">
        <v>332</v>
      </c>
      <c r="C250" s="46" t="s">
        <v>78</v>
      </c>
      <c r="D250" s="36" t="s">
        <v>333</v>
      </c>
      <c r="E250" s="30"/>
      <c r="F250" s="30"/>
      <c r="G250" s="30"/>
      <c r="H250" s="63"/>
      <c r="I250" s="95"/>
      <c r="J250" s="133"/>
      <c r="K250" s="133"/>
      <c r="L250" s="95"/>
      <c r="M250" s="91">
        <f t="shared" si="3"/>
        <v>0</v>
      </c>
      <c r="N250" s="49"/>
    </row>
    <row r="251" spans="2:14" ht="63.75">
      <c r="B251" s="58" t="s">
        <v>325</v>
      </c>
      <c r="C251" s="46" t="s">
        <v>78</v>
      </c>
      <c r="D251" s="36" t="s">
        <v>326</v>
      </c>
      <c r="E251" s="30"/>
      <c r="F251" s="30"/>
      <c r="G251" s="30"/>
      <c r="H251" s="63"/>
      <c r="I251" s="95"/>
      <c r="J251" s="133"/>
      <c r="K251" s="133"/>
      <c r="L251" s="95"/>
      <c r="M251" s="91">
        <f t="shared" si="3"/>
        <v>0</v>
      </c>
      <c r="N251" s="49"/>
    </row>
    <row r="252" spans="2:14" ht="38.25">
      <c r="B252" s="58" t="s">
        <v>355</v>
      </c>
      <c r="C252" s="46" t="s">
        <v>78</v>
      </c>
      <c r="D252" s="36" t="s">
        <v>356</v>
      </c>
      <c r="E252" s="30"/>
      <c r="F252" s="30"/>
      <c r="G252" s="30"/>
      <c r="H252" s="63"/>
      <c r="I252" s="95"/>
      <c r="J252" s="133"/>
      <c r="K252" s="133"/>
      <c r="L252" s="95"/>
      <c r="M252" s="91">
        <f t="shared" si="3"/>
        <v>0</v>
      </c>
      <c r="N252" s="49"/>
    </row>
    <row r="253" spans="2:14" ht="47.25" customHeight="1">
      <c r="B253" s="58" t="s">
        <v>168</v>
      </c>
      <c r="C253" s="46" t="s">
        <v>78</v>
      </c>
      <c r="D253" s="36" t="s">
        <v>327</v>
      </c>
      <c r="E253" s="30"/>
      <c r="F253" s="30"/>
      <c r="G253" s="30"/>
      <c r="H253" s="63"/>
      <c r="I253" s="95"/>
      <c r="J253" s="133"/>
      <c r="K253" s="133"/>
      <c r="L253" s="95"/>
      <c r="M253" s="91">
        <f t="shared" si="3"/>
        <v>0</v>
      </c>
      <c r="N253" s="49"/>
    </row>
    <row r="254" spans="1:15" s="11" customFormat="1" ht="25.5">
      <c r="A254"/>
      <c r="B254" s="27" t="s">
        <v>118</v>
      </c>
      <c r="C254" s="81" t="s">
        <v>78</v>
      </c>
      <c r="D254" s="37" t="s">
        <v>145</v>
      </c>
      <c r="E254" s="61"/>
      <c r="F254" s="61"/>
      <c r="G254" s="61"/>
      <c r="H254" s="29">
        <f>SUM(H255:H271)</f>
        <v>310392824</v>
      </c>
      <c r="I254" s="92">
        <f>SUM(I255:I271)</f>
        <v>1049617233.12</v>
      </c>
      <c r="J254" s="92">
        <f>SUM(J255:J271)</f>
        <v>0</v>
      </c>
      <c r="K254" s="92">
        <f>SUM(K255:K271)</f>
        <v>0</v>
      </c>
      <c r="L254" s="92">
        <f>SUM(L255:L271)</f>
        <v>247223703.09</v>
      </c>
      <c r="M254" s="91">
        <f t="shared" si="3"/>
        <v>-802393530.03</v>
      </c>
      <c r="N254" s="50"/>
      <c r="O254" s="114"/>
    </row>
    <row r="255" spans="1:14" s="11" customFormat="1" ht="25.5" hidden="1">
      <c r="A255"/>
      <c r="B255" s="148" t="s">
        <v>144</v>
      </c>
      <c r="C255" s="81" t="s">
        <v>78</v>
      </c>
      <c r="D255" s="36" t="s">
        <v>56</v>
      </c>
      <c r="E255" s="62"/>
      <c r="F255" s="62"/>
      <c r="G255" s="62"/>
      <c r="H255" s="63">
        <v>1900</v>
      </c>
      <c r="I255" s="95"/>
      <c r="J255" s="133"/>
      <c r="K255" s="133"/>
      <c r="L255" s="95"/>
      <c r="M255" s="91">
        <f t="shared" si="3"/>
        <v>0</v>
      </c>
      <c r="N255" s="50"/>
    </row>
    <row r="256" spans="1:14" s="11" customFormat="1" ht="25.5">
      <c r="A256"/>
      <c r="B256" s="148" t="s">
        <v>114</v>
      </c>
      <c r="C256" s="81" t="s">
        <v>78</v>
      </c>
      <c r="D256" s="38" t="s">
        <v>335</v>
      </c>
      <c r="E256" s="62"/>
      <c r="F256" s="62"/>
      <c r="G256" s="62"/>
      <c r="H256" s="63"/>
      <c r="I256" s="95"/>
      <c r="J256" s="133"/>
      <c r="K256" s="133"/>
      <c r="L256" s="95">
        <v>-11542.31</v>
      </c>
      <c r="M256" s="91">
        <f aca="true" t="shared" si="4" ref="M256:M273">L256-I256</f>
        <v>-11542.31</v>
      </c>
      <c r="N256" s="50"/>
    </row>
    <row r="257" spans="1:14" s="11" customFormat="1" ht="25.5">
      <c r="A257"/>
      <c r="B257" s="28" t="s">
        <v>109</v>
      </c>
      <c r="C257" s="46" t="s">
        <v>78</v>
      </c>
      <c r="D257" s="36" t="s">
        <v>402</v>
      </c>
      <c r="E257" s="30"/>
      <c r="F257" s="30"/>
      <c r="G257" s="30"/>
      <c r="H257" s="63"/>
      <c r="I257" s="95">
        <v>266000</v>
      </c>
      <c r="J257" s="133"/>
      <c r="K257" s="133"/>
      <c r="L257" s="95"/>
      <c r="M257" s="91">
        <f t="shared" si="4"/>
        <v>-266000</v>
      </c>
      <c r="N257" s="50"/>
    </row>
    <row r="258" spans="2:14" ht="25.5">
      <c r="B258" s="148" t="s">
        <v>85</v>
      </c>
      <c r="C258" s="81" t="s">
        <v>78</v>
      </c>
      <c r="D258" s="36" t="s">
        <v>190</v>
      </c>
      <c r="E258" s="62"/>
      <c r="F258" s="62"/>
      <c r="G258" s="62"/>
      <c r="H258" s="63">
        <v>34425400</v>
      </c>
      <c r="I258" s="149">
        <v>133222800</v>
      </c>
      <c r="J258" s="133"/>
      <c r="K258" s="133"/>
      <c r="L258" s="95">
        <v>33305700</v>
      </c>
      <c r="M258" s="91">
        <f t="shared" si="4"/>
        <v>-99917100</v>
      </c>
      <c r="N258" s="49"/>
    </row>
    <row r="259" spans="2:14" ht="38.25">
      <c r="B259" s="148" t="s">
        <v>86</v>
      </c>
      <c r="C259" s="81" t="s">
        <v>78</v>
      </c>
      <c r="D259" s="38" t="s">
        <v>191</v>
      </c>
      <c r="E259" s="62"/>
      <c r="F259" s="62"/>
      <c r="G259" s="62"/>
      <c r="H259" s="63">
        <v>400000</v>
      </c>
      <c r="I259" s="149">
        <v>131272000</v>
      </c>
      <c r="J259" s="133"/>
      <c r="K259" s="133"/>
      <c r="L259" s="95">
        <v>32818000</v>
      </c>
      <c r="M259" s="91">
        <f t="shared" si="4"/>
        <v>-98454000</v>
      </c>
      <c r="N259" s="49"/>
    </row>
    <row r="260" spans="2:14" ht="27.75" customHeight="1">
      <c r="B260" s="148" t="s">
        <v>358</v>
      </c>
      <c r="C260" s="81" t="s">
        <v>78</v>
      </c>
      <c r="D260" s="38" t="s">
        <v>359</v>
      </c>
      <c r="E260" s="62"/>
      <c r="F260" s="62"/>
      <c r="G260" s="62"/>
      <c r="H260" s="63"/>
      <c r="I260" s="149"/>
      <c r="J260" s="133"/>
      <c r="K260" s="133"/>
      <c r="L260" s="95"/>
      <c r="M260" s="91">
        <f t="shared" si="4"/>
        <v>0</v>
      </c>
      <c r="N260" s="49"/>
    </row>
    <row r="261" spans="2:16" ht="12.75">
      <c r="B261" s="148" t="s">
        <v>140</v>
      </c>
      <c r="C261" s="81" t="s">
        <v>78</v>
      </c>
      <c r="D261" s="36" t="s">
        <v>192</v>
      </c>
      <c r="E261" s="62"/>
      <c r="F261" s="62"/>
      <c r="G261" s="62"/>
      <c r="H261" s="63">
        <v>24024300</v>
      </c>
      <c r="I261" s="95"/>
      <c r="J261" s="133"/>
      <c r="K261" s="133"/>
      <c r="L261" s="95"/>
      <c r="M261" s="91">
        <f t="shared" si="4"/>
        <v>0</v>
      </c>
      <c r="N261" s="49"/>
      <c r="O261" s="25"/>
      <c r="P261" s="25"/>
    </row>
    <row r="262" spans="2:14" ht="38.25">
      <c r="B262" s="148" t="s">
        <v>84</v>
      </c>
      <c r="C262" s="81" t="s">
        <v>78</v>
      </c>
      <c r="D262" s="36" t="s">
        <v>193</v>
      </c>
      <c r="E262" s="62"/>
      <c r="F262" s="62"/>
      <c r="G262" s="62"/>
      <c r="H262" s="63">
        <v>6726200</v>
      </c>
      <c r="I262" s="149">
        <v>185548200</v>
      </c>
      <c r="J262" s="133"/>
      <c r="K262" s="133"/>
      <c r="L262" s="95">
        <f>42638750+13544.23+1901903.95+283400+137955+222000+164000</f>
        <v>45361553.18</v>
      </c>
      <c r="M262" s="91">
        <f t="shared" si="4"/>
        <v>-140186646.82</v>
      </c>
      <c r="N262" s="49"/>
    </row>
    <row r="263" spans="2:14" ht="24" customHeight="1">
      <c r="B263" s="148" t="s">
        <v>83</v>
      </c>
      <c r="C263" s="81" t="s">
        <v>78</v>
      </c>
      <c r="D263" s="36" t="s">
        <v>194</v>
      </c>
      <c r="E263" s="62"/>
      <c r="F263" s="62"/>
      <c r="G263" s="62"/>
      <c r="H263" s="63">
        <v>239394100</v>
      </c>
      <c r="I263" s="149">
        <v>572447600</v>
      </c>
      <c r="J263" s="133"/>
      <c r="K263" s="133"/>
      <c r="L263" s="95">
        <f>42471454.11+88071075.39+85988</f>
        <v>130628517.5</v>
      </c>
      <c r="M263" s="91">
        <f t="shared" si="4"/>
        <v>-441819082.5</v>
      </c>
      <c r="N263" s="49"/>
    </row>
    <row r="264" spans="2:14" ht="63.75">
      <c r="B264" s="14" t="s">
        <v>82</v>
      </c>
      <c r="C264" s="81" t="s">
        <v>78</v>
      </c>
      <c r="D264" s="36" t="s">
        <v>195</v>
      </c>
      <c r="E264" s="62"/>
      <c r="F264" s="62"/>
      <c r="G264" s="62"/>
      <c r="H264" s="63">
        <v>1196924</v>
      </c>
      <c r="I264" s="149">
        <v>7400075</v>
      </c>
      <c r="J264" s="133"/>
      <c r="K264" s="133"/>
      <c r="L264" s="95">
        <v>2315924.94</v>
      </c>
      <c r="M264" s="91">
        <f t="shared" si="4"/>
        <v>-5084150.0600000005</v>
      </c>
      <c r="N264" s="49"/>
    </row>
    <row r="265" spans="2:14" ht="63.75">
      <c r="B265" s="148" t="s">
        <v>304</v>
      </c>
      <c r="C265" s="81" t="s">
        <v>78</v>
      </c>
      <c r="D265" s="36" t="s">
        <v>286</v>
      </c>
      <c r="E265" s="62"/>
      <c r="F265" s="62"/>
      <c r="G265" s="62"/>
      <c r="H265" s="63">
        <v>4224000</v>
      </c>
      <c r="I265" s="149">
        <v>19077400</v>
      </c>
      <c r="J265" s="133"/>
      <c r="K265" s="133"/>
      <c r="L265" s="95">
        <v>3107204.44</v>
      </c>
      <c r="M265" s="91">
        <f t="shared" si="4"/>
        <v>-15970195.56</v>
      </c>
      <c r="N265" s="49"/>
    </row>
    <row r="266" spans="2:14" ht="25.5">
      <c r="B266" s="148" t="s">
        <v>87</v>
      </c>
      <c r="C266" s="81" t="s">
        <v>78</v>
      </c>
      <c r="D266" s="36" t="s">
        <v>334</v>
      </c>
      <c r="E266" s="62"/>
      <c r="F266" s="62"/>
      <c r="G266" s="62"/>
      <c r="H266" s="63"/>
      <c r="I266" s="95"/>
      <c r="J266" s="133"/>
      <c r="K266" s="133"/>
      <c r="L266" s="95"/>
      <c r="M266" s="91">
        <f t="shared" si="4"/>
        <v>0</v>
      </c>
      <c r="N266" s="49"/>
    </row>
    <row r="267" spans="2:14" ht="89.25">
      <c r="B267" s="148" t="s">
        <v>397</v>
      </c>
      <c r="C267" s="81" t="s">
        <v>78</v>
      </c>
      <c r="D267" s="36" t="s">
        <v>398</v>
      </c>
      <c r="E267" s="62"/>
      <c r="F267" s="62"/>
      <c r="G267" s="62"/>
      <c r="H267" s="63"/>
      <c r="I267" s="95"/>
      <c r="J267" s="133"/>
      <c r="K267" s="133"/>
      <c r="L267" s="95">
        <v>-301654.66</v>
      </c>
      <c r="M267" s="91">
        <f t="shared" si="4"/>
        <v>-301654.66</v>
      </c>
      <c r="N267" s="49"/>
    </row>
    <row r="268" spans="2:14" ht="38.25">
      <c r="B268" s="148" t="s">
        <v>332</v>
      </c>
      <c r="C268" s="81" t="s">
        <v>78</v>
      </c>
      <c r="D268" s="36" t="s">
        <v>399</v>
      </c>
      <c r="E268" s="62"/>
      <c r="F268" s="62"/>
      <c r="G268" s="62"/>
      <c r="H268" s="63"/>
      <c r="I268" s="95">
        <v>383158.12</v>
      </c>
      <c r="J268" s="133"/>
      <c r="K268" s="133"/>
      <c r="L268" s="95">
        <v>117084.83</v>
      </c>
      <c r="M268" s="91">
        <f t="shared" si="4"/>
        <v>-266073.29</v>
      </c>
      <c r="N268" s="49"/>
    </row>
    <row r="269" spans="2:14" ht="114.75">
      <c r="B269" s="148" t="s">
        <v>401</v>
      </c>
      <c r="C269" s="81" t="s">
        <v>78</v>
      </c>
      <c r="D269" s="38" t="s">
        <v>400</v>
      </c>
      <c r="E269" s="62"/>
      <c r="F269" s="62"/>
      <c r="G269" s="62"/>
      <c r="H269" s="63"/>
      <c r="I269" s="95"/>
      <c r="J269" s="133"/>
      <c r="K269" s="133"/>
      <c r="L269" s="95">
        <v>-117084.83</v>
      </c>
      <c r="M269" s="91">
        <f t="shared" si="4"/>
        <v>-117084.83</v>
      </c>
      <c r="N269" s="49"/>
    </row>
    <row r="270" spans="2:14" ht="12.75">
      <c r="B270" s="148"/>
      <c r="C270" s="81" t="s">
        <v>78</v>
      </c>
      <c r="D270" s="36"/>
      <c r="E270" s="62"/>
      <c r="F270" s="62"/>
      <c r="G270" s="62"/>
      <c r="H270" s="63"/>
      <c r="I270" s="95"/>
      <c r="J270" s="133"/>
      <c r="K270" s="133"/>
      <c r="L270" s="95"/>
      <c r="M270" s="91">
        <f t="shared" si="4"/>
        <v>0</v>
      </c>
      <c r="N270" s="49"/>
    </row>
    <row r="271" spans="1:14" s="11" customFormat="1" ht="51">
      <c r="A271"/>
      <c r="B271" s="148" t="s">
        <v>168</v>
      </c>
      <c r="C271" s="81" t="s">
        <v>78</v>
      </c>
      <c r="D271" s="36" t="s">
        <v>196</v>
      </c>
      <c r="E271" s="62"/>
      <c r="F271" s="62"/>
      <c r="G271" s="62"/>
      <c r="H271" s="63"/>
      <c r="I271" s="95"/>
      <c r="J271" s="133"/>
      <c r="K271" s="133"/>
      <c r="L271" s="95"/>
      <c r="M271" s="91">
        <f t="shared" si="4"/>
        <v>0</v>
      </c>
      <c r="N271" s="50"/>
    </row>
    <row r="272" spans="1:14" s="11" customFormat="1" ht="25.5" hidden="1">
      <c r="A272"/>
      <c r="B272" s="19" t="s">
        <v>372</v>
      </c>
      <c r="C272" s="46" t="s">
        <v>78</v>
      </c>
      <c r="D272" s="37" t="s">
        <v>145</v>
      </c>
      <c r="E272" s="59"/>
      <c r="F272" s="59"/>
      <c r="G272" s="59"/>
      <c r="H272" s="29">
        <f>SUM(H274:H276)</f>
        <v>0</v>
      </c>
      <c r="I272" s="92">
        <f>SUM(I273:I276)</f>
        <v>0</v>
      </c>
      <c r="J272" s="96"/>
      <c r="K272" s="96"/>
      <c r="L272" s="92">
        <f>SUM(L273:L276)</f>
        <v>0</v>
      </c>
      <c r="M272" s="91">
        <f t="shared" si="4"/>
        <v>0</v>
      </c>
      <c r="N272" s="50"/>
    </row>
    <row r="273" spans="2:14" ht="89.25" hidden="1">
      <c r="B273" s="85" t="s">
        <v>230</v>
      </c>
      <c r="C273" s="46" t="s">
        <v>78</v>
      </c>
      <c r="D273" s="38" t="s">
        <v>373</v>
      </c>
      <c r="E273" s="30"/>
      <c r="F273" s="30"/>
      <c r="G273" s="30"/>
      <c r="H273" s="63"/>
      <c r="I273" s="95"/>
      <c r="J273" s="133"/>
      <c r="K273" s="133"/>
      <c r="L273" s="95"/>
      <c r="M273" s="91">
        <f t="shared" si="4"/>
        <v>0</v>
      </c>
      <c r="N273" s="49"/>
    </row>
    <row r="274" spans="2:14" ht="12.75" hidden="1">
      <c r="B274" s="58"/>
      <c r="C274" s="46"/>
      <c r="D274" s="36"/>
      <c r="E274" s="30"/>
      <c r="F274" s="30"/>
      <c r="G274" s="30"/>
      <c r="H274" s="63"/>
      <c r="I274" s="95"/>
      <c r="J274" s="133"/>
      <c r="K274" s="133"/>
      <c r="L274" s="95"/>
      <c r="M274" s="91"/>
      <c r="N274" s="49"/>
    </row>
    <row r="275" spans="2:14" ht="12.75" hidden="1">
      <c r="B275" s="58"/>
      <c r="C275" s="46"/>
      <c r="D275" s="36"/>
      <c r="E275" s="30"/>
      <c r="F275" s="30"/>
      <c r="G275" s="30"/>
      <c r="H275" s="63"/>
      <c r="I275" s="95"/>
      <c r="J275" s="133"/>
      <c r="K275" s="133"/>
      <c r="L275" s="95"/>
      <c r="M275" s="91"/>
      <c r="N275" s="49"/>
    </row>
    <row r="276" spans="2:13" ht="12.75" hidden="1">
      <c r="B276" s="58"/>
      <c r="C276" s="46"/>
      <c r="D276" s="36"/>
      <c r="E276" s="30"/>
      <c r="F276" s="30"/>
      <c r="G276" s="30"/>
      <c r="H276" s="63"/>
      <c r="I276" s="95"/>
      <c r="J276" s="133"/>
      <c r="K276" s="133"/>
      <c r="L276" s="95"/>
      <c r="M276" s="91"/>
    </row>
    <row r="277" spans="8:13" ht="12.75">
      <c r="H277" s="70"/>
      <c r="I277" s="121"/>
      <c r="J277" s="152"/>
      <c r="K277" s="152"/>
      <c r="L277" s="153"/>
      <c r="M277" s="97"/>
    </row>
    <row r="278" spans="3:13" ht="12.75">
      <c r="C278"/>
      <c r="D278"/>
      <c r="H278" s="70"/>
      <c r="J278" s="118"/>
      <c r="K278" s="118"/>
      <c r="L278" s="154"/>
      <c r="M278" s="73"/>
    </row>
    <row r="279" spans="3:12" ht="12.75">
      <c r="C279"/>
      <c r="D279"/>
      <c r="H279" s="70"/>
      <c r="J279" s="118"/>
      <c r="K279" s="118"/>
      <c r="L279" s="118"/>
    </row>
    <row r="280" spans="3:13" ht="12.75">
      <c r="C280"/>
      <c r="D280"/>
      <c r="H280" s="70"/>
      <c r="J280" s="118"/>
      <c r="K280" s="118"/>
      <c r="L280" s="118"/>
      <c r="M280" s="73"/>
    </row>
    <row r="281" spans="3:12" ht="12.75">
      <c r="C281"/>
      <c r="D281"/>
      <c r="H281" s="70"/>
      <c r="J281" s="118"/>
      <c r="K281" s="118"/>
      <c r="L281" s="118"/>
    </row>
    <row r="282" spans="3:13" ht="12.75">
      <c r="C282"/>
      <c r="D282"/>
      <c r="H282" s="70"/>
      <c r="J282" s="118"/>
      <c r="K282" s="118"/>
      <c r="L282" s="118"/>
      <c r="M282" s="73"/>
    </row>
    <row r="283" spans="3:13" ht="12.75">
      <c r="C283"/>
      <c r="D283"/>
      <c r="H283" s="70"/>
      <c r="J283" s="118"/>
      <c r="K283" s="118"/>
      <c r="L283" s="118"/>
      <c r="M283" s="73"/>
    </row>
    <row r="284" spans="3:13" ht="12.75">
      <c r="C284"/>
      <c r="D284"/>
      <c r="H284" s="70"/>
      <c r="J284" s="118"/>
      <c r="K284" s="118"/>
      <c r="L284" s="118"/>
      <c r="M284" s="73"/>
    </row>
    <row r="285" spans="3:13" ht="12.75">
      <c r="C285"/>
      <c r="D285"/>
      <c r="H285" s="70"/>
      <c r="J285" s="118"/>
      <c r="K285" s="118"/>
      <c r="L285" s="118"/>
      <c r="M285" s="73"/>
    </row>
    <row r="286" spans="3:13" ht="12.75">
      <c r="C286"/>
      <c r="D286"/>
      <c r="H286" s="70"/>
      <c r="J286" s="118"/>
      <c r="K286" s="118"/>
      <c r="L286" s="118"/>
      <c r="M286" s="73"/>
    </row>
    <row r="287" spans="3:13" ht="12.75">
      <c r="C287"/>
      <c r="D287"/>
      <c r="H287" s="70"/>
      <c r="J287" s="118"/>
      <c r="K287" s="118"/>
      <c r="L287" s="118"/>
      <c r="M287" s="73"/>
    </row>
    <row r="288" spans="3:13" ht="12.75">
      <c r="C288"/>
      <c r="D288"/>
      <c r="H288" s="70"/>
      <c r="J288" s="118"/>
      <c r="K288" s="118"/>
      <c r="L288" s="118"/>
      <c r="M288" s="73"/>
    </row>
    <row r="289" spans="3:13" ht="12.75">
      <c r="C289"/>
      <c r="D289"/>
      <c r="H289" s="70"/>
      <c r="J289" s="118"/>
      <c r="K289" s="118"/>
      <c r="L289" s="118"/>
      <c r="M289" s="73"/>
    </row>
    <row r="290" spans="3:13" ht="12.75">
      <c r="C290"/>
      <c r="D290"/>
      <c r="H290" s="70"/>
      <c r="J290" s="118"/>
      <c r="K290" s="118"/>
      <c r="L290" s="118"/>
      <c r="M290" s="73"/>
    </row>
    <row r="291" spans="3:13" ht="12.75">
      <c r="C291"/>
      <c r="D291"/>
      <c r="H291" s="70"/>
      <c r="J291" s="118"/>
      <c r="K291" s="118"/>
      <c r="L291" s="118"/>
      <c r="M291" s="73"/>
    </row>
    <row r="292" spans="3:13" ht="12.75">
      <c r="C292"/>
      <c r="D292"/>
      <c r="H292" s="70"/>
      <c r="J292" s="118"/>
      <c r="K292" s="118"/>
      <c r="L292" s="118"/>
      <c r="M292" s="73"/>
    </row>
    <row r="293" spans="3:13" ht="12.75">
      <c r="C293"/>
      <c r="D293"/>
      <c r="H293" s="70"/>
      <c r="J293" s="118"/>
      <c r="K293" s="118"/>
      <c r="L293" s="118"/>
      <c r="M293" s="73"/>
    </row>
    <row r="294" spans="3:13" ht="12.75">
      <c r="C294"/>
      <c r="D294"/>
      <c r="H294" s="70"/>
      <c r="J294" s="155"/>
      <c r="K294" s="155"/>
      <c r="L294" s="155"/>
      <c r="M294" s="73"/>
    </row>
    <row r="295" spans="3:13" ht="12.75">
      <c r="C295"/>
      <c r="D295"/>
      <c r="H295" s="70"/>
      <c r="I295" s="156"/>
      <c r="J295" s="155"/>
      <c r="K295" s="155"/>
      <c r="L295" s="155"/>
      <c r="M295" s="73"/>
    </row>
    <row r="296" spans="3:13" ht="12.75">
      <c r="C296"/>
      <c r="D296"/>
      <c r="H296" s="70"/>
      <c r="J296" s="155"/>
      <c r="K296" s="155"/>
      <c r="L296" s="155"/>
      <c r="M296" s="73"/>
    </row>
    <row r="297" spans="3:13" ht="12.75">
      <c r="C297"/>
      <c r="D297"/>
      <c r="H297" s="70"/>
      <c r="I297" s="155"/>
      <c r="J297" s="155"/>
      <c r="K297" s="155"/>
      <c r="L297" s="155"/>
      <c r="M297" s="73"/>
    </row>
    <row r="298" spans="3:13" ht="12.75">
      <c r="C298"/>
      <c r="D298"/>
      <c r="H298" s="70"/>
      <c r="I298" s="155"/>
      <c r="J298" s="155"/>
      <c r="K298" s="155"/>
      <c r="L298" s="155"/>
      <c r="M298" s="73"/>
    </row>
    <row r="299" spans="3:13" ht="12.75">
      <c r="C299"/>
      <c r="D299"/>
      <c r="H299" s="70"/>
      <c r="J299" s="155"/>
      <c r="K299" s="155"/>
      <c r="L299" s="155"/>
      <c r="M299" s="73"/>
    </row>
    <row r="300" spans="3:13" ht="12.75">
      <c r="C300"/>
      <c r="D300"/>
      <c r="H300" s="70"/>
      <c r="I300" s="155"/>
      <c r="J300" s="155"/>
      <c r="K300" s="155"/>
      <c r="L300" s="155"/>
      <c r="M300" s="73"/>
    </row>
    <row r="301" spans="3:13" ht="12.75">
      <c r="C301"/>
      <c r="D301"/>
      <c r="H301" s="70"/>
      <c r="I301" s="155"/>
      <c r="J301" s="155"/>
      <c r="K301" s="155"/>
      <c r="L301" s="155"/>
      <c r="M301" s="73"/>
    </row>
    <row r="302" spans="3:13" ht="12.75">
      <c r="C302"/>
      <c r="D302"/>
      <c r="H302" s="70"/>
      <c r="I302" s="155"/>
      <c r="J302" s="155"/>
      <c r="K302" s="155"/>
      <c r="L302" s="155"/>
      <c r="M302" s="73"/>
    </row>
    <row r="303" spans="3:13" ht="12.75">
      <c r="C303"/>
      <c r="D303"/>
      <c r="H303" s="70"/>
      <c r="I303" s="155"/>
      <c r="J303" s="155"/>
      <c r="K303" s="155"/>
      <c r="L303" s="155"/>
      <c r="M303" s="73"/>
    </row>
    <row r="304" spans="3:13" ht="12.75">
      <c r="C304"/>
      <c r="D304"/>
      <c r="H304" s="70"/>
      <c r="I304" s="155"/>
      <c r="J304" s="155"/>
      <c r="K304" s="155"/>
      <c r="L304" s="155"/>
      <c r="M304" s="73"/>
    </row>
    <row r="305" spans="3:13" ht="12.75">
      <c r="C305"/>
      <c r="D305"/>
      <c r="H305" s="70"/>
      <c r="I305" s="155"/>
      <c r="J305" s="155"/>
      <c r="K305" s="155"/>
      <c r="L305" s="155"/>
      <c r="M305" s="73"/>
    </row>
    <row r="306" spans="3:13" ht="12.75">
      <c r="C306"/>
      <c r="D306"/>
      <c r="H306" s="70"/>
      <c r="I306" s="155"/>
      <c r="J306" s="155"/>
      <c r="K306" s="155"/>
      <c r="L306" s="155"/>
      <c r="M306" s="73"/>
    </row>
    <row r="307" spans="3:13" ht="12.75">
      <c r="C307"/>
      <c r="D307"/>
      <c r="H307" s="70"/>
      <c r="I307" s="155"/>
      <c r="J307" s="155"/>
      <c r="K307" s="155"/>
      <c r="L307" s="155"/>
      <c r="M307" s="73"/>
    </row>
    <row r="308" spans="3:13" ht="12.75">
      <c r="C308"/>
      <c r="D308"/>
      <c r="H308" s="70"/>
      <c r="I308" s="155"/>
      <c r="J308" s="155"/>
      <c r="K308" s="155"/>
      <c r="L308" s="155"/>
      <c r="M308" s="73"/>
    </row>
    <row r="309" spans="3:13" ht="12.75">
      <c r="C309"/>
      <c r="D309"/>
      <c r="H309" s="70"/>
      <c r="I309" s="155"/>
      <c r="J309" s="155"/>
      <c r="K309" s="155"/>
      <c r="L309" s="155"/>
      <c r="M309" s="73"/>
    </row>
    <row r="310" spans="3:13" ht="12.75">
      <c r="C310"/>
      <c r="D310"/>
      <c r="H310" s="70"/>
      <c r="I310" s="155"/>
      <c r="J310" s="155"/>
      <c r="K310" s="155"/>
      <c r="L310" s="155"/>
      <c r="M310" s="73"/>
    </row>
    <row r="311" spans="3:13" ht="12.75">
      <c r="C311"/>
      <c r="D311"/>
      <c r="H311" s="70"/>
      <c r="I311" s="155"/>
      <c r="J311" s="155"/>
      <c r="K311" s="155"/>
      <c r="L311" s="155"/>
      <c r="M311" s="73"/>
    </row>
    <row r="312" spans="3:13" ht="12.75">
      <c r="C312"/>
      <c r="D312"/>
      <c r="H312" s="70"/>
      <c r="I312" s="155"/>
      <c r="J312" s="155"/>
      <c r="K312" s="155"/>
      <c r="L312" s="155"/>
      <c r="M312" s="73"/>
    </row>
    <row r="313" spans="3:13" ht="12.75">
      <c r="C313"/>
      <c r="D313"/>
      <c r="H313" s="70"/>
      <c r="I313" s="155"/>
      <c r="J313" s="155"/>
      <c r="K313" s="155"/>
      <c r="L313" s="155"/>
      <c r="M313" s="73"/>
    </row>
    <row r="314" spans="3:13" ht="12.75">
      <c r="C314"/>
      <c r="D314"/>
      <c r="H314" s="70"/>
      <c r="I314" s="155"/>
      <c r="J314" s="155"/>
      <c r="K314" s="155"/>
      <c r="L314" s="155"/>
      <c r="M314" s="73"/>
    </row>
    <row r="315" spans="3:13" ht="12.75">
      <c r="C315"/>
      <c r="D315"/>
      <c r="H315" s="70"/>
      <c r="I315" s="155"/>
      <c r="J315" s="155"/>
      <c r="K315" s="155"/>
      <c r="L315" s="155"/>
      <c r="M315" s="73"/>
    </row>
    <row r="316" spans="3:13" ht="12.75">
      <c r="C316"/>
      <c r="D316"/>
      <c r="H316" s="70"/>
      <c r="I316" s="155"/>
      <c r="J316" s="155"/>
      <c r="K316" s="155"/>
      <c r="L316" s="155"/>
      <c r="M316" s="73"/>
    </row>
    <row r="317" spans="3:13" ht="12.75">
      <c r="C317"/>
      <c r="D317"/>
      <c r="H317" s="70"/>
      <c r="I317" s="155"/>
      <c r="J317" s="155"/>
      <c r="K317" s="155"/>
      <c r="L317" s="155"/>
      <c r="M317" s="73"/>
    </row>
    <row r="318" spans="3:13" ht="12.75">
      <c r="C318"/>
      <c r="D318"/>
      <c r="H318" s="70"/>
      <c r="I318" s="155"/>
      <c r="J318" s="155"/>
      <c r="K318" s="155"/>
      <c r="L318" s="155"/>
      <c r="M318" s="73"/>
    </row>
    <row r="319" spans="3:13" ht="12.75">
      <c r="C319"/>
      <c r="D319"/>
      <c r="H319" s="70"/>
      <c r="I319" s="155"/>
      <c r="J319" s="155"/>
      <c r="K319" s="155"/>
      <c r="L319" s="155"/>
      <c r="M319" s="73"/>
    </row>
    <row r="320" spans="3:13" ht="12.75">
      <c r="C320"/>
      <c r="D320"/>
      <c r="H320" s="70"/>
      <c r="I320" s="155"/>
      <c r="J320" s="155"/>
      <c r="K320" s="155"/>
      <c r="L320" s="155"/>
      <c r="M320" s="73"/>
    </row>
    <row r="321" spans="3:13" ht="12.75">
      <c r="C321"/>
      <c r="D321"/>
      <c r="H321" s="70"/>
      <c r="I321" s="155"/>
      <c r="J321" s="155"/>
      <c r="K321" s="155"/>
      <c r="L321" s="155"/>
      <c r="M321" s="73"/>
    </row>
    <row r="322" spans="3:13" ht="12.75">
      <c r="C322"/>
      <c r="D322"/>
      <c r="H322" s="70"/>
      <c r="I322" s="155"/>
      <c r="J322" s="155"/>
      <c r="K322" s="155"/>
      <c r="L322" s="155"/>
      <c r="M322" s="73"/>
    </row>
    <row r="323" spans="3:13" ht="12.75">
      <c r="C323"/>
      <c r="D323"/>
      <c r="H323" s="70"/>
      <c r="I323" s="155"/>
      <c r="J323" s="155"/>
      <c r="K323" s="155"/>
      <c r="L323" s="155"/>
      <c r="M323" s="73"/>
    </row>
    <row r="324" spans="3:13" ht="12.75">
      <c r="C324"/>
      <c r="D324"/>
      <c r="H324" s="70"/>
      <c r="I324" s="155"/>
      <c r="J324" s="155"/>
      <c r="K324" s="155"/>
      <c r="L324" s="155"/>
      <c r="M324" s="73"/>
    </row>
    <row r="325" spans="3:13" ht="12.75">
      <c r="C325"/>
      <c r="D325"/>
      <c r="H325" s="70"/>
      <c r="I325" s="155"/>
      <c r="J325" s="155"/>
      <c r="K325" s="155"/>
      <c r="L325" s="155"/>
      <c r="M325" s="73"/>
    </row>
    <row r="326" spans="3:13" ht="12.75">
      <c r="C326"/>
      <c r="D326"/>
      <c r="H326" s="70"/>
      <c r="I326" s="155"/>
      <c r="J326" s="155"/>
      <c r="K326" s="155"/>
      <c r="L326" s="155"/>
      <c r="M326" s="73"/>
    </row>
    <row r="327" spans="3:13" ht="12.75">
      <c r="C327"/>
      <c r="D327"/>
      <c r="H327" s="70"/>
      <c r="I327" s="155"/>
      <c r="J327" s="155"/>
      <c r="K327" s="155"/>
      <c r="L327" s="155"/>
      <c r="M327" s="73"/>
    </row>
    <row r="328" spans="3:13" ht="12.75">
      <c r="C328"/>
      <c r="D328"/>
      <c r="H328" s="70"/>
      <c r="I328" s="155"/>
      <c r="J328" s="155"/>
      <c r="K328" s="155"/>
      <c r="L328" s="155"/>
      <c r="M328" s="73"/>
    </row>
    <row r="329" spans="3:13" ht="12.75">
      <c r="C329"/>
      <c r="D329"/>
      <c r="H329" s="70"/>
      <c r="I329" s="155"/>
      <c r="J329" s="155"/>
      <c r="K329" s="155"/>
      <c r="L329" s="155"/>
      <c r="M329" s="73"/>
    </row>
    <row r="330" spans="3:13" ht="12.75">
      <c r="C330"/>
      <c r="D330"/>
      <c r="H330" s="70"/>
      <c r="I330" s="155"/>
      <c r="J330" s="155"/>
      <c r="K330" s="155"/>
      <c r="L330" s="155"/>
      <c r="M330" s="73"/>
    </row>
    <row r="331" spans="3:13" ht="12.75">
      <c r="C331"/>
      <c r="D331"/>
      <c r="H331" s="70"/>
      <c r="I331" s="155"/>
      <c r="J331" s="155"/>
      <c r="K331" s="155"/>
      <c r="L331" s="155"/>
      <c r="M331" s="73"/>
    </row>
    <row r="332" spans="3:13" ht="12.75">
      <c r="C332"/>
      <c r="D332"/>
      <c r="H332" s="70"/>
      <c r="I332" s="155"/>
      <c r="J332" s="155"/>
      <c r="K332" s="155"/>
      <c r="L332" s="155"/>
      <c r="M332" s="73"/>
    </row>
    <row r="333" spans="3:13" ht="12.75">
      <c r="C333"/>
      <c r="D333"/>
      <c r="H333" s="70"/>
      <c r="I333" s="155"/>
      <c r="J333" s="155"/>
      <c r="K333" s="155"/>
      <c r="L333" s="155"/>
      <c r="M333" s="73"/>
    </row>
    <row r="334" spans="3:13" ht="12.75">
      <c r="C334"/>
      <c r="D334"/>
      <c r="H334" s="70"/>
      <c r="I334" s="155"/>
      <c r="J334" s="155"/>
      <c r="K334" s="155"/>
      <c r="L334" s="155"/>
      <c r="M334" s="73"/>
    </row>
    <row r="335" spans="3:13" ht="12.75">
      <c r="C335"/>
      <c r="D335"/>
      <c r="H335" s="70"/>
      <c r="I335" s="155"/>
      <c r="J335" s="155"/>
      <c r="K335" s="155"/>
      <c r="L335" s="155"/>
      <c r="M335" s="73"/>
    </row>
    <row r="336" spans="3:13" ht="12.75">
      <c r="C336"/>
      <c r="D336"/>
      <c r="H336" s="70"/>
      <c r="I336" s="155"/>
      <c r="J336" s="155"/>
      <c r="K336" s="155"/>
      <c r="L336" s="155"/>
      <c r="M336" s="73"/>
    </row>
    <row r="337" spans="3:13" ht="12.75">
      <c r="C337"/>
      <c r="D337"/>
      <c r="H337" s="70"/>
      <c r="I337" s="155"/>
      <c r="J337" s="155"/>
      <c r="K337" s="155"/>
      <c r="L337" s="155"/>
      <c r="M337" s="73"/>
    </row>
    <row r="338" spans="3:13" ht="12.75">
      <c r="C338"/>
      <c r="D338"/>
      <c r="H338" s="70"/>
      <c r="I338" s="155"/>
      <c r="J338" s="155"/>
      <c r="K338" s="155"/>
      <c r="L338" s="155"/>
      <c r="M338" s="73"/>
    </row>
    <row r="339" spans="3:13" ht="12.75">
      <c r="C339"/>
      <c r="D339"/>
      <c r="H339" s="70"/>
      <c r="I339" s="155"/>
      <c r="J339" s="155"/>
      <c r="K339" s="155"/>
      <c r="L339" s="155"/>
      <c r="M339" s="73"/>
    </row>
    <row r="340" spans="3:13" ht="12.75">
      <c r="C340"/>
      <c r="D340"/>
      <c r="H340" s="70"/>
      <c r="I340" s="155"/>
      <c r="J340" s="155"/>
      <c r="K340" s="155"/>
      <c r="L340" s="155"/>
      <c r="M340" s="73"/>
    </row>
    <row r="341" spans="3:13" ht="12.75">
      <c r="C341"/>
      <c r="D341"/>
      <c r="H341" s="70"/>
      <c r="I341" s="155"/>
      <c r="J341" s="155"/>
      <c r="K341" s="155"/>
      <c r="L341" s="155"/>
      <c r="M341" s="73"/>
    </row>
    <row r="342" spans="3:13" ht="12.75">
      <c r="C342"/>
      <c r="D342"/>
      <c r="H342" s="70"/>
      <c r="I342" s="155"/>
      <c r="J342" s="155"/>
      <c r="K342" s="155"/>
      <c r="L342" s="155"/>
      <c r="M342" s="73"/>
    </row>
    <row r="343" spans="3:13" ht="12.75">
      <c r="C343"/>
      <c r="D343"/>
      <c r="H343" s="70"/>
      <c r="I343" s="155"/>
      <c r="J343" s="155"/>
      <c r="K343" s="155"/>
      <c r="L343" s="155"/>
      <c r="M343" s="73"/>
    </row>
    <row r="344" spans="3:13" ht="12.75">
      <c r="C344"/>
      <c r="D344"/>
      <c r="H344" s="70"/>
      <c r="I344" s="155"/>
      <c r="J344" s="155"/>
      <c r="K344" s="155"/>
      <c r="L344" s="155"/>
      <c r="M344" s="73"/>
    </row>
    <row r="345" spans="3:13" ht="12.75">
      <c r="C345"/>
      <c r="D345"/>
      <c r="H345" s="70"/>
      <c r="I345" s="155"/>
      <c r="J345" s="155"/>
      <c r="K345" s="155"/>
      <c r="L345" s="155"/>
      <c r="M345" s="73"/>
    </row>
    <row r="346" spans="3:13" ht="12.75">
      <c r="C346"/>
      <c r="D346"/>
      <c r="H346" s="70"/>
      <c r="I346" s="155"/>
      <c r="J346" s="155"/>
      <c r="K346" s="155"/>
      <c r="L346" s="155"/>
      <c r="M346" s="73"/>
    </row>
    <row r="347" spans="3:13" ht="12.75">
      <c r="C347"/>
      <c r="D347"/>
      <c r="H347" s="70"/>
      <c r="I347" s="155"/>
      <c r="J347" s="155"/>
      <c r="K347" s="155"/>
      <c r="L347" s="155"/>
      <c r="M347" s="73"/>
    </row>
    <row r="348" spans="3:13" ht="12.75">
      <c r="C348"/>
      <c r="D348"/>
      <c r="H348" s="70"/>
      <c r="I348" s="155"/>
      <c r="J348" s="155"/>
      <c r="K348" s="155"/>
      <c r="L348" s="155"/>
      <c r="M348" s="73"/>
    </row>
    <row r="349" spans="3:13" ht="12.75">
      <c r="C349"/>
      <c r="D349"/>
      <c r="H349" s="70"/>
      <c r="I349" s="155"/>
      <c r="J349" s="155"/>
      <c r="K349" s="155"/>
      <c r="L349" s="155"/>
      <c r="M349" s="73"/>
    </row>
    <row r="350" spans="3:13" ht="12.75">
      <c r="C350"/>
      <c r="D350"/>
      <c r="H350" s="70"/>
      <c r="I350" s="155"/>
      <c r="J350" s="155"/>
      <c r="K350" s="155"/>
      <c r="L350" s="155"/>
      <c r="M350" s="73"/>
    </row>
    <row r="351" spans="3:13" ht="12.75">
      <c r="C351"/>
      <c r="D351"/>
      <c r="H351" s="70"/>
      <c r="I351" s="155"/>
      <c r="J351" s="155"/>
      <c r="K351" s="155"/>
      <c r="L351" s="155"/>
      <c r="M351" s="73"/>
    </row>
    <row r="352" spans="3:13" ht="12.75">
      <c r="C352"/>
      <c r="D352"/>
      <c r="H352" s="70"/>
      <c r="I352" s="155"/>
      <c r="J352" s="155"/>
      <c r="K352" s="155"/>
      <c r="L352" s="155"/>
      <c r="M352" s="73"/>
    </row>
    <row r="353" spans="3:13" ht="12.75">
      <c r="C353"/>
      <c r="D353"/>
      <c r="H353" s="70"/>
      <c r="I353" s="155"/>
      <c r="J353" s="155"/>
      <c r="K353" s="155"/>
      <c r="L353" s="155"/>
      <c r="M353" s="73"/>
    </row>
    <row r="354" spans="3:13" ht="12.75">
      <c r="C354"/>
      <c r="D354"/>
      <c r="H354" s="70"/>
      <c r="I354" s="155"/>
      <c r="J354" s="155"/>
      <c r="K354" s="155"/>
      <c r="L354" s="155"/>
      <c r="M354" s="73"/>
    </row>
    <row r="355" spans="3:13" ht="12.75">
      <c r="C355"/>
      <c r="D355"/>
      <c r="H355" s="70"/>
      <c r="I355" s="155"/>
      <c r="J355" s="155"/>
      <c r="K355" s="155"/>
      <c r="L355" s="155"/>
      <c r="M355" s="73"/>
    </row>
    <row r="356" spans="3:13" ht="12.75">
      <c r="C356"/>
      <c r="D356"/>
      <c r="H356" s="70"/>
      <c r="I356" s="155"/>
      <c r="J356" s="155"/>
      <c r="K356" s="155"/>
      <c r="L356" s="155"/>
      <c r="M356" s="73"/>
    </row>
    <row r="357" spans="3:13" ht="12.75">
      <c r="C357"/>
      <c r="D357"/>
      <c r="H357" s="70"/>
      <c r="I357" s="155"/>
      <c r="J357" s="155"/>
      <c r="K357" s="155"/>
      <c r="L357" s="155"/>
      <c r="M357" s="73"/>
    </row>
    <row r="358" spans="3:13" ht="12.75">
      <c r="C358"/>
      <c r="D358"/>
      <c r="H358" s="70"/>
      <c r="I358" s="155"/>
      <c r="J358" s="155"/>
      <c r="K358" s="155"/>
      <c r="L358" s="155"/>
      <c r="M358" s="73"/>
    </row>
    <row r="359" spans="3:13" ht="12.75">
      <c r="C359"/>
      <c r="D359"/>
      <c r="H359" s="70"/>
      <c r="I359" s="155"/>
      <c r="J359" s="155"/>
      <c r="K359" s="155"/>
      <c r="L359" s="155"/>
      <c r="M359" s="73"/>
    </row>
    <row r="360" spans="3:13" ht="12.75">
      <c r="C360"/>
      <c r="D360"/>
      <c r="H360" s="70"/>
      <c r="I360" s="155"/>
      <c r="J360" s="155"/>
      <c r="K360" s="155"/>
      <c r="L360" s="155"/>
      <c r="M360" s="73"/>
    </row>
    <row r="361" spans="3:13" ht="12.75">
      <c r="C361"/>
      <c r="D361"/>
      <c r="H361" s="70"/>
      <c r="I361" s="155"/>
      <c r="J361" s="155"/>
      <c r="K361" s="155"/>
      <c r="L361" s="155"/>
      <c r="M361" s="73"/>
    </row>
    <row r="362" spans="3:13" ht="12.75">
      <c r="C362"/>
      <c r="D362"/>
      <c r="H362" s="70"/>
      <c r="I362" s="155"/>
      <c r="J362" s="155"/>
      <c r="K362" s="155"/>
      <c r="L362" s="155"/>
      <c r="M362" s="73"/>
    </row>
    <row r="363" spans="3:13" ht="12.75">
      <c r="C363"/>
      <c r="D363"/>
      <c r="H363" s="70"/>
      <c r="I363" s="155"/>
      <c r="J363" s="155"/>
      <c r="K363" s="155"/>
      <c r="L363" s="155"/>
      <c r="M363" s="73"/>
    </row>
    <row r="364" spans="3:13" ht="12.75">
      <c r="C364"/>
      <c r="D364"/>
      <c r="H364" s="70"/>
      <c r="I364" s="155"/>
      <c r="J364" s="155"/>
      <c r="K364" s="155"/>
      <c r="L364" s="155"/>
      <c r="M364" s="73"/>
    </row>
    <row r="365" spans="3:13" ht="12.75">
      <c r="C365"/>
      <c r="D365"/>
      <c r="H365" s="70"/>
      <c r="I365" s="155"/>
      <c r="J365" s="155"/>
      <c r="K365" s="155"/>
      <c r="L365" s="155"/>
      <c r="M365" s="73"/>
    </row>
    <row r="366" spans="3:13" ht="12.75">
      <c r="C366"/>
      <c r="D366"/>
      <c r="H366" s="70"/>
      <c r="I366" s="155"/>
      <c r="J366" s="155"/>
      <c r="K366" s="155"/>
      <c r="L366" s="155"/>
      <c r="M366" s="73"/>
    </row>
    <row r="367" spans="3:13" ht="12.75">
      <c r="C367"/>
      <c r="D367"/>
      <c r="H367" s="70"/>
      <c r="I367" s="155"/>
      <c r="J367" s="155"/>
      <c r="K367" s="155"/>
      <c r="L367" s="155"/>
      <c r="M367" s="73"/>
    </row>
    <row r="368" spans="3:13" ht="12.75">
      <c r="C368"/>
      <c r="D368"/>
      <c r="H368" s="70"/>
      <c r="I368" s="155"/>
      <c r="J368" s="155"/>
      <c r="K368" s="155"/>
      <c r="L368" s="155"/>
      <c r="M368" s="73"/>
    </row>
    <row r="369" spans="3:13" ht="12.75">
      <c r="C369"/>
      <c r="D369"/>
      <c r="H369" s="70"/>
      <c r="I369" s="155"/>
      <c r="J369" s="155"/>
      <c r="K369" s="155"/>
      <c r="L369" s="155"/>
      <c r="M369" s="73"/>
    </row>
    <row r="370" spans="3:13" ht="12.75">
      <c r="C370"/>
      <c r="D370"/>
      <c r="H370" s="70"/>
      <c r="I370" s="155"/>
      <c r="J370" s="155"/>
      <c r="K370" s="155"/>
      <c r="L370" s="155"/>
      <c r="M370" s="73"/>
    </row>
    <row r="371" spans="3:13" ht="12.75">
      <c r="C371"/>
      <c r="D371"/>
      <c r="H371" s="70"/>
      <c r="I371" s="155"/>
      <c r="J371" s="155"/>
      <c r="K371" s="155"/>
      <c r="L371" s="155"/>
      <c r="M371" s="73"/>
    </row>
    <row r="372" spans="3:13" ht="12.75">
      <c r="C372"/>
      <c r="D372"/>
      <c r="H372" s="70"/>
      <c r="I372" s="155"/>
      <c r="J372" s="155"/>
      <c r="K372" s="155"/>
      <c r="L372" s="155"/>
      <c r="M372" s="73"/>
    </row>
    <row r="373" spans="3:13" ht="12.75">
      <c r="C373"/>
      <c r="D373"/>
      <c r="H373" s="70"/>
      <c r="I373" s="155"/>
      <c r="J373" s="155"/>
      <c r="K373" s="155"/>
      <c r="L373" s="155"/>
      <c r="M373" s="73"/>
    </row>
    <row r="374" spans="3:13" ht="12.75">
      <c r="C374"/>
      <c r="D374"/>
      <c r="H374" s="70"/>
      <c r="I374" s="155"/>
      <c r="J374" s="155"/>
      <c r="K374" s="155"/>
      <c r="L374" s="155"/>
      <c r="M374" s="73"/>
    </row>
    <row r="375" spans="3:13" ht="12.75">
      <c r="C375"/>
      <c r="D375"/>
      <c r="H375" s="70"/>
      <c r="I375" s="155"/>
      <c r="J375" s="155"/>
      <c r="K375" s="155"/>
      <c r="L375" s="155"/>
      <c r="M375" s="73"/>
    </row>
    <row r="376" spans="3:13" ht="12.75">
      <c r="C376"/>
      <c r="D376"/>
      <c r="H376" s="70"/>
      <c r="I376" s="155"/>
      <c r="J376" s="155"/>
      <c r="K376" s="155"/>
      <c r="L376" s="155"/>
      <c r="M376" s="73"/>
    </row>
    <row r="377" spans="3:13" ht="12.75">
      <c r="C377"/>
      <c r="D377"/>
      <c r="H377" s="70"/>
      <c r="I377" s="155"/>
      <c r="J377" s="155"/>
      <c r="K377" s="155"/>
      <c r="L377" s="155"/>
      <c r="M377" s="73"/>
    </row>
    <row r="378" spans="3:13" ht="12.75">
      <c r="C378"/>
      <c r="D378"/>
      <c r="H378" s="70"/>
      <c r="I378" s="155"/>
      <c r="J378" s="155"/>
      <c r="K378" s="155"/>
      <c r="L378" s="155"/>
      <c r="M378" s="73"/>
    </row>
    <row r="379" spans="3:13" ht="12.75">
      <c r="C379"/>
      <c r="D379"/>
      <c r="H379" s="70"/>
      <c r="I379" s="155"/>
      <c r="J379" s="155"/>
      <c r="K379" s="155"/>
      <c r="L379" s="155"/>
      <c r="M379" s="73"/>
    </row>
    <row r="380" spans="3:13" ht="12.75">
      <c r="C380"/>
      <c r="D380"/>
      <c r="H380" s="70"/>
      <c r="I380" s="155"/>
      <c r="J380" s="155"/>
      <c r="K380" s="155"/>
      <c r="L380" s="155"/>
      <c r="M380" s="73"/>
    </row>
    <row r="381" spans="3:13" ht="12.75">
      <c r="C381"/>
      <c r="D381"/>
      <c r="H381" s="70"/>
      <c r="I381" s="155"/>
      <c r="J381" s="155"/>
      <c r="K381" s="155"/>
      <c r="L381" s="155"/>
      <c r="M381" s="73"/>
    </row>
    <row r="382" spans="3:13" ht="12.75">
      <c r="C382"/>
      <c r="D382"/>
      <c r="H382" s="70"/>
      <c r="I382" s="155"/>
      <c r="J382" s="155"/>
      <c r="K382" s="155"/>
      <c r="L382" s="155"/>
      <c r="M382" s="73"/>
    </row>
    <row r="383" spans="3:13" ht="12.75">
      <c r="C383"/>
      <c r="D383"/>
      <c r="H383" s="70"/>
      <c r="I383" s="155"/>
      <c r="J383" s="155"/>
      <c r="K383" s="155"/>
      <c r="L383" s="155"/>
      <c r="M383" s="73"/>
    </row>
    <row r="384" spans="3:13" ht="12.75">
      <c r="C384"/>
      <c r="D384"/>
      <c r="H384" s="70"/>
      <c r="I384" s="155"/>
      <c r="J384" s="155"/>
      <c r="K384" s="155"/>
      <c r="L384" s="155"/>
      <c r="M384" s="73"/>
    </row>
    <row r="385" spans="3:13" ht="12.75">
      <c r="C385"/>
      <c r="D385"/>
      <c r="H385" s="70"/>
      <c r="I385" s="155"/>
      <c r="J385" s="155"/>
      <c r="K385" s="155"/>
      <c r="L385" s="155"/>
      <c r="M385" s="73"/>
    </row>
    <row r="386" spans="3:13" ht="12.75">
      <c r="C386"/>
      <c r="D386"/>
      <c r="H386" s="70"/>
      <c r="I386" s="155"/>
      <c r="J386" s="155"/>
      <c r="K386" s="155"/>
      <c r="L386" s="155"/>
      <c r="M386" s="73"/>
    </row>
    <row r="387" spans="3:13" ht="12.75">
      <c r="C387"/>
      <c r="D387"/>
      <c r="H387" s="70"/>
      <c r="I387" s="155"/>
      <c r="J387" s="155"/>
      <c r="K387" s="155"/>
      <c r="L387" s="155"/>
      <c r="M387" s="73"/>
    </row>
    <row r="388" spans="3:13" ht="12.75">
      <c r="C388"/>
      <c r="D388"/>
      <c r="H388" s="70"/>
      <c r="I388" s="73"/>
      <c r="J388" s="73"/>
      <c r="K388" s="73"/>
      <c r="L388" s="73"/>
      <c r="M388" s="73"/>
    </row>
    <row r="389" spans="3:13" ht="12.75">
      <c r="C389"/>
      <c r="D389"/>
      <c r="H389" s="70"/>
      <c r="I389" s="73"/>
      <c r="J389" s="73"/>
      <c r="K389" s="73"/>
      <c r="L389" s="73"/>
      <c r="M389" s="73"/>
    </row>
    <row r="390" spans="3:13" ht="12.75">
      <c r="C390"/>
      <c r="D390"/>
      <c r="H390" s="70"/>
      <c r="I390" s="73"/>
      <c r="J390" s="73"/>
      <c r="K390" s="73"/>
      <c r="L390" s="73"/>
      <c r="M390" s="73"/>
    </row>
    <row r="391" spans="3:13" ht="12.75">
      <c r="C391"/>
      <c r="D391"/>
      <c r="H391" s="70"/>
      <c r="I391" s="73"/>
      <c r="J391" s="73"/>
      <c r="K391" s="73"/>
      <c r="L391" s="73"/>
      <c r="M391" s="73"/>
    </row>
    <row r="392" spans="3:13" ht="12.75">
      <c r="C392"/>
      <c r="D392"/>
      <c r="H392" s="70"/>
      <c r="I392" s="73"/>
      <c r="J392" s="73"/>
      <c r="K392" s="73"/>
      <c r="L392" s="73"/>
      <c r="M392" s="73"/>
    </row>
    <row r="393" spans="3:13" ht="12.75">
      <c r="C393"/>
      <c r="D393"/>
      <c r="H393" s="70"/>
      <c r="I393" s="73"/>
      <c r="J393" s="73"/>
      <c r="K393" s="73"/>
      <c r="L393" s="73"/>
      <c r="M393" s="73"/>
    </row>
    <row r="394" spans="3:13" ht="12.75">
      <c r="C394"/>
      <c r="D394"/>
      <c r="H394" s="70"/>
      <c r="I394" s="73"/>
      <c r="J394" s="73"/>
      <c r="K394" s="73"/>
      <c r="L394" s="73"/>
      <c r="M394" s="73"/>
    </row>
    <row r="395" spans="3:13" ht="12.75">
      <c r="C395"/>
      <c r="D395"/>
      <c r="H395" s="70"/>
      <c r="I395" s="73"/>
      <c r="J395" s="73"/>
      <c r="K395" s="73"/>
      <c r="L395" s="73"/>
      <c r="M395" s="73"/>
    </row>
    <row r="396" spans="3:13" ht="12.75">
      <c r="C396"/>
      <c r="D396"/>
      <c r="H396" s="70"/>
      <c r="I396" s="73"/>
      <c r="J396" s="73"/>
      <c r="K396" s="73"/>
      <c r="L396" s="73"/>
      <c r="M396" s="73"/>
    </row>
    <row r="397" spans="3:13" ht="12.75">
      <c r="C397"/>
      <c r="D397"/>
      <c r="H397" s="70"/>
      <c r="I397" s="73"/>
      <c r="J397" s="73"/>
      <c r="K397" s="73"/>
      <c r="L397" s="73"/>
      <c r="M397" s="73"/>
    </row>
    <row r="398" spans="3:13" ht="12.75">
      <c r="C398"/>
      <c r="D398"/>
      <c r="H398" s="70"/>
      <c r="I398" s="73"/>
      <c r="J398" s="73"/>
      <c r="K398" s="73"/>
      <c r="L398" s="73"/>
      <c r="M398" s="73"/>
    </row>
    <row r="399" spans="3:13" ht="12.75">
      <c r="C399"/>
      <c r="D399"/>
      <c r="H399" s="70"/>
      <c r="I399" s="73"/>
      <c r="J399" s="73"/>
      <c r="K399" s="73"/>
      <c r="L399" s="73"/>
      <c r="M399" s="73"/>
    </row>
    <row r="400" spans="3:13" ht="12.75">
      <c r="C400"/>
      <c r="D400"/>
      <c r="H400" s="70"/>
      <c r="I400" s="73"/>
      <c r="J400" s="73"/>
      <c r="K400" s="73"/>
      <c r="L400" s="73"/>
      <c r="M400" s="73"/>
    </row>
    <row r="401" spans="3:13" ht="12.75">
      <c r="C401"/>
      <c r="D401"/>
      <c r="H401" s="70"/>
      <c r="I401" s="73"/>
      <c r="J401" s="73"/>
      <c r="K401" s="73"/>
      <c r="L401" s="73"/>
      <c r="M401" s="73"/>
    </row>
    <row r="402" spans="3:13" ht="12.75">
      <c r="C402"/>
      <c r="D402"/>
      <c r="H402" s="70"/>
      <c r="I402" s="73"/>
      <c r="J402" s="73"/>
      <c r="K402" s="73"/>
      <c r="L402" s="73"/>
      <c r="M402" s="73"/>
    </row>
    <row r="403" spans="3:13" ht="12.75">
      <c r="C403"/>
      <c r="D403"/>
      <c r="H403" s="70"/>
      <c r="I403" s="73"/>
      <c r="J403" s="73"/>
      <c r="K403" s="73"/>
      <c r="L403" s="73"/>
      <c r="M403" s="73"/>
    </row>
    <row r="404" spans="3:13" ht="12.75">
      <c r="C404"/>
      <c r="D404"/>
      <c r="H404" s="70"/>
      <c r="I404" s="73"/>
      <c r="J404" s="73"/>
      <c r="K404" s="73"/>
      <c r="L404" s="73"/>
      <c r="M404" s="73"/>
    </row>
  </sheetData>
  <sheetProtection/>
  <mergeCells count="22">
    <mergeCell ref="M7:N7"/>
    <mergeCell ref="B12:B14"/>
    <mergeCell ref="C12:C14"/>
    <mergeCell ref="D12:D14"/>
    <mergeCell ref="N13:N14"/>
    <mergeCell ref="E12:H14"/>
    <mergeCell ref="M5:N5"/>
    <mergeCell ref="C1:J2"/>
    <mergeCell ref="M2:N2"/>
    <mergeCell ref="M3:N3"/>
    <mergeCell ref="D4:I4"/>
    <mergeCell ref="M4:N4"/>
    <mergeCell ref="C6:H6"/>
    <mergeCell ref="M6:N6"/>
    <mergeCell ref="L12:L14"/>
    <mergeCell ref="M12:M14"/>
    <mergeCell ref="M9:N9"/>
    <mergeCell ref="M8:N8"/>
    <mergeCell ref="J13:J14"/>
    <mergeCell ref="K13:K14"/>
    <mergeCell ref="I12:I14"/>
    <mergeCell ref="C7:H7"/>
  </mergeCells>
  <printOptions/>
  <pageMargins left="0.5905511811023623" right="0.1968503937007874" top="0.11811023622047245" bottom="0.2362204724409449" header="0" footer="0"/>
  <pageSetup fitToHeight="0" horizontalDpi="600" verticalDpi="600" orientation="portrait" paperSize="9" scale="50" r:id="rId1"/>
  <header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WOW</cp:lastModifiedBy>
  <cp:lastPrinted>2024-04-12T08:48:32Z</cp:lastPrinted>
  <dcterms:created xsi:type="dcterms:W3CDTF">2015-04-16T01:50:10Z</dcterms:created>
  <dcterms:modified xsi:type="dcterms:W3CDTF">2024-04-12T08:49:16Z</dcterms:modified>
  <cp:category/>
  <cp:version/>
  <cp:contentType/>
  <cp:contentStatus/>
</cp:coreProperties>
</file>