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Лист1!$A$1:$N$74</definedName>
  </definedNames>
  <calcPr calcId="125725"/>
</workbook>
</file>

<file path=xl/calcChain.xml><?xml version="1.0" encoding="utf-8"?>
<calcChain xmlns="http://schemas.openxmlformats.org/spreadsheetml/2006/main">
  <c r="M72" i="1"/>
  <c r="L72"/>
  <c r="M64"/>
  <c r="L64"/>
  <c r="M63"/>
  <c r="L63"/>
  <c r="M62"/>
  <c r="L62"/>
  <c r="L37" s="1"/>
  <c r="M61"/>
  <c r="L61"/>
  <c r="M60"/>
  <c r="L60"/>
  <c r="L35" s="1"/>
  <c r="M59"/>
  <c r="L59"/>
  <c r="M58"/>
  <c r="L58"/>
  <c r="N58" s="1"/>
  <c r="M57"/>
  <c r="L57"/>
  <c r="L32" s="1"/>
  <c r="M56"/>
  <c r="L56"/>
  <c r="K63"/>
  <c r="K62"/>
  <c r="K37" s="1"/>
  <c r="K61"/>
  <c r="K36" s="1"/>
  <c r="K60"/>
  <c r="N60" s="1"/>
  <c r="K59"/>
  <c r="K58"/>
  <c r="K57"/>
  <c r="K32" s="1"/>
  <c r="N29"/>
  <c r="M29"/>
  <c r="L29"/>
  <c r="L28" s="1"/>
  <c r="L27" s="1"/>
  <c r="K29"/>
  <c r="K28" s="1"/>
  <c r="K27" s="1"/>
  <c r="K72"/>
  <c r="M37"/>
  <c r="M82" i="2"/>
  <c r="M74"/>
  <c r="M73"/>
  <c r="M72"/>
  <c r="M71"/>
  <c r="M70"/>
  <c r="M69"/>
  <c r="M68"/>
  <c r="M67"/>
  <c r="M64"/>
  <c r="M57"/>
  <c r="M39"/>
  <c r="M37" s="1"/>
  <c r="M38"/>
  <c r="M36" s="1"/>
  <c r="M19"/>
  <c r="M18" s="1"/>
  <c r="M17" s="1"/>
  <c r="M16"/>
  <c r="M15"/>
  <c r="M14"/>
  <c r="M13"/>
  <c r="M12"/>
  <c r="M11"/>
  <c r="N74" i="1"/>
  <c r="N73"/>
  <c r="N71"/>
  <c r="N70"/>
  <c r="N69"/>
  <c r="N68"/>
  <c r="N67"/>
  <c r="N66"/>
  <c r="N65"/>
  <c r="N55"/>
  <c r="N53"/>
  <c r="N52"/>
  <c r="N51"/>
  <c r="N50"/>
  <c r="N49"/>
  <c r="N48"/>
  <c r="N47"/>
  <c r="N46"/>
  <c r="N45"/>
  <c r="N44"/>
  <c r="N43"/>
  <c r="N42"/>
  <c r="N41"/>
  <c r="N40"/>
  <c r="N39"/>
  <c r="N30"/>
  <c r="N26"/>
  <c r="N25"/>
  <c r="N24"/>
  <c r="N23"/>
  <c r="N22"/>
  <c r="N21"/>
  <c r="N20"/>
  <c r="N19"/>
  <c r="N18"/>
  <c r="N17"/>
  <c r="N16"/>
  <c r="N15"/>
  <c r="N13"/>
  <c r="N12"/>
  <c r="M32"/>
  <c r="M33"/>
  <c r="L54"/>
  <c r="L47"/>
  <c r="L46"/>
  <c r="L39"/>
  <c r="L38"/>
  <c r="L36"/>
  <c r="L34"/>
  <c r="L11"/>
  <c r="L10" s="1"/>
  <c r="L9" s="1"/>
  <c r="J72"/>
  <c r="J19" i="2"/>
  <c r="I11" i="1"/>
  <c r="K14"/>
  <c r="N14" s="1"/>
  <c r="J14"/>
  <c r="I14"/>
  <c r="J28"/>
  <c r="J27" s="1"/>
  <c r="I28"/>
  <c r="I27" s="1"/>
  <c r="M36"/>
  <c r="M34"/>
  <c r="K34"/>
  <c r="N34" s="1"/>
  <c r="K33"/>
  <c r="J64"/>
  <c r="J63"/>
  <c r="J62"/>
  <c r="J37" s="1"/>
  <c r="J61"/>
  <c r="J36" s="1"/>
  <c r="J60"/>
  <c r="J59"/>
  <c r="J34" s="1"/>
  <c r="J58"/>
  <c r="J33" s="1"/>
  <c r="J57"/>
  <c r="I57"/>
  <c r="I58"/>
  <c r="I59"/>
  <c r="I60"/>
  <c r="I61"/>
  <c r="I62"/>
  <c r="I63"/>
  <c r="M54"/>
  <c r="K54"/>
  <c r="J54"/>
  <c r="J38" s="1"/>
  <c r="N39" i="2"/>
  <c r="N37" s="1"/>
  <c r="L39"/>
  <c r="L37" s="1"/>
  <c r="N38"/>
  <c r="N36" s="1"/>
  <c r="L38"/>
  <c r="L36" s="1"/>
  <c r="K38"/>
  <c r="K36" s="1"/>
  <c r="K39"/>
  <c r="K37" s="1"/>
  <c r="L64"/>
  <c r="K68"/>
  <c r="K44" s="1"/>
  <c r="K69"/>
  <c r="K45" s="1"/>
  <c r="K14" s="1"/>
  <c r="K70"/>
  <c r="K46" s="1"/>
  <c r="K16" s="1"/>
  <c r="K71"/>
  <c r="K72"/>
  <c r="K73"/>
  <c r="K67"/>
  <c r="K64"/>
  <c r="L22"/>
  <c r="K22"/>
  <c r="J22"/>
  <c r="I54" i="1"/>
  <c r="J64" i="2"/>
  <c r="O84"/>
  <c r="O83"/>
  <c r="O81"/>
  <c r="O80"/>
  <c r="O79"/>
  <c r="O78"/>
  <c r="O77"/>
  <c r="O76"/>
  <c r="O75"/>
  <c r="O65"/>
  <c r="O63"/>
  <c r="O62"/>
  <c r="O61"/>
  <c r="O60"/>
  <c r="O59"/>
  <c r="O58"/>
  <c r="O56"/>
  <c r="O55"/>
  <c r="O54"/>
  <c r="O53"/>
  <c r="O52"/>
  <c r="O41"/>
  <c r="O40"/>
  <c r="O34"/>
  <c r="O33"/>
  <c r="O32"/>
  <c r="O31"/>
  <c r="O30"/>
  <c r="O29"/>
  <c r="O28"/>
  <c r="O27"/>
  <c r="O26"/>
  <c r="O25"/>
  <c r="O24"/>
  <c r="O23"/>
  <c r="O21"/>
  <c r="O20"/>
  <c r="N13"/>
  <c r="N14"/>
  <c r="N15"/>
  <c r="N16"/>
  <c r="N19"/>
  <c r="N18" s="1"/>
  <c r="N17" s="1"/>
  <c r="N57"/>
  <c r="N64"/>
  <c r="N73"/>
  <c r="N72"/>
  <c r="N48" s="1"/>
  <c r="N11" s="1"/>
  <c r="N71"/>
  <c r="N70"/>
  <c r="N69"/>
  <c r="N68"/>
  <c r="N67"/>
  <c r="N43" s="1"/>
  <c r="N12" s="1"/>
  <c r="N74"/>
  <c r="N82"/>
  <c r="K11" i="1"/>
  <c r="J11"/>
  <c r="M11"/>
  <c r="M10" s="1"/>
  <c r="M9" s="1"/>
  <c r="M46"/>
  <c r="M35" s="1"/>
  <c r="M47"/>
  <c r="J38" i="2"/>
  <c r="J36" s="1"/>
  <c r="I49"/>
  <c r="I48"/>
  <c r="H48"/>
  <c r="G48"/>
  <c r="F49"/>
  <c r="F48"/>
  <c r="E49"/>
  <c r="E48"/>
  <c r="D48"/>
  <c r="J50"/>
  <c r="D51"/>
  <c r="D50" s="1"/>
  <c r="L57"/>
  <c r="K57"/>
  <c r="J57"/>
  <c r="I57"/>
  <c r="H57"/>
  <c r="G57"/>
  <c r="F57"/>
  <c r="E57"/>
  <c r="D57"/>
  <c r="L73"/>
  <c r="L49" s="1"/>
  <c r="J73"/>
  <c r="I73"/>
  <c r="H73"/>
  <c r="G73"/>
  <c r="F73"/>
  <c r="E73"/>
  <c r="L72"/>
  <c r="L48" s="1"/>
  <c r="L11" s="1"/>
  <c r="K48"/>
  <c r="K11" s="1"/>
  <c r="J72"/>
  <c r="I72"/>
  <c r="H72"/>
  <c r="G72"/>
  <c r="F72"/>
  <c r="E72"/>
  <c r="L71"/>
  <c r="L47" s="1"/>
  <c r="L15" s="1"/>
  <c r="K47"/>
  <c r="K15" s="1"/>
  <c r="J71"/>
  <c r="J47" s="1"/>
  <c r="I71"/>
  <c r="I47" s="1"/>
  <c r="H71"/>
  <c r="H47" s="1"/>
  <c r="G71"/>
  <c r="G47" s="1"/>
  <c r="F71"/>
  <c r="F47" s="1"/>
  <c r="E71"/>
  <c r="E47" s="1"/>
  <c r="L70"/>
  <c r="L46" s="1"/>
  <c r="L16" s="1"/>
  <c r="J70"/>
  <c r="I70"/>
  <c r="I46" s="1"/>
  <c r="H70"/>
  <c r="H46" s="1"/>
  <c r="G70"/>
  <c r="G46" s="1"/>
  <c r="F70"/>
  <c r="F46" s="1"/>
  <c r="E70"/>
  <c r="E46" s="1"/>
  <c r="L69"/>
  <c r="L45" s="1"/>
  <c r="L14" s="1"/>
  <c r="J69"/>
  <c r="I69"/>
  <c r="I45" s="1"/>
  <c r="H69"/>
  <c r="H45" s="1"/>
  <c r="G69"/>
  <c r="G45" s="1"/>
  <c r="F69"/>
  <c r="F45" s="1"/>
  <c r="E69"/>
  <c r="E45" s="1"/>
  <c r="L68"/>
  <c r="J68"/>
  <c r="I68"/>
  <c r="I44" s="1"/>
  <c r="H68"/>
  <c r="H66" s="1"/>
  <c r="G68"/>
  <c r="G44" s="1"/>
  <c r="F68"/>
  <c r="F44" s="1"/>
  <c r="E68"/>
  <c r="E44" s="1"/>
  <c r="L67"/>
  <c r="L43" s="1"/>
  <c r="L12" s="1"/>
  <c r="J67"/>
  <c r="I67"/>
  <c r="H67"/>
  <c r="H43" s="1"/>
  <c r="G67"/>
  <c r="F67"/>
  <c r="F43" s="1"/>
  <c r="E67"/>
  <c r="D73"/>
  <c r="D72"/>
  <c r="D71"/>
  <c r="D70"/>
  <c r="D46" s="1"/>
  <c r="D69"/>
  <c r="D45" s="1"/>
  <c r="D68"/>
  <c r="D67"/>
  <c r="L74"/>
  <c r="K74"/>
  <c r="J74"/>
  <c r="I74"/>
  <c r="H74"/>
  <c r="G74"/>
  <c r="F74"/>
  <c r="E74"/>
  <c r="D74"/>
  <c r="L82"/>
  <c r="K82"/>
  <c r="J82"/>
  <c r="I82"/>
  <c r="H82"/>
  <c r="G82"/>
  <c r="F82"/>
  <c r="E82"/>
  <c r="D82"/>
  <c r="C8" i="1"/>
  <c r="I72"/>
  <c r="K64"/>
  <c r="I64"/>
  <c r="K46"/>
  <c r="J46"/>
  <c r="K47"/>
  <c r="J47"/>
  <c r="I47"/>
  <c r="L19" i="2"/>
  <c r="K19"/>
  <c r="I19"/>
  <c r="H8"/>
  <c r="G8"/>
  <c r="F8"/>
  <c r="E8"/>
  <c r="H17"/>
  <c r="H31" i="1"/>
  <c r="H8" s="1"/>
  <c r="I35" i="2"/>
  <c r="D11" i="1"/>
  <c r="D10" s="1"/>
  <c r="D35" i="2"/>
  <c r="D22"/>
  <c r="D8"/>
  <c r="C36" i="1"/>
  <c r="H51" i="2"/>
  <c r="H50" s="1"/>
  <c r="G51"/>
  <c r="G50" s="1"/>
  <c r="F50"/>
  <c r="E50"/>
  <c r="H35"/>
  <c r="G37"/>
  <c r="G35" s="1"/>
  <c r="F37"/>
  <c r="F35" s="1"/>
  <c r="E35"/>
  <c r="D19"/>
  <c r="G36" i="1"/>
  <c r="E36"/>
  <c r="D36"/>
  <c r="D34"/>
  <c r="E33"/>
  <c r="D33"/>
  <c r="C32"/>
  <c r="F34"/>
  <c r="G34"/>
  <c r="D35"/>
  <c r="D32"/>
  <c r="D40"/>
  <c r="G40"/>
  <c r="G39" s="1"/>
  <c r="C40"/>
  <c r="M49" i="2" l="1"/>
  <c r="M42" s="1"/>
  <c r="N11" i="1"/>
  <c r="N59"/>
  <c r="N36"/>
  <c r="K38"/>
  <c r="K31" s="1"/>
  <c r="N63"/>
  <c r="N61"/>
  <c r="K35"/>
  <c r="N35" s="1"/>
  <c r="N57"/>
  <c r="K56"/>
  <c r="N37"/>
  <c r="N72"/>
  <c r="N54"/>
  <c r="L33"/>
  <c r="L31" s="1"/>
  <c r="L8" s="1"/>
  <c r="N64"/>
  <c r="N62"/>
  <c r="M35" i="2"/>
  <c r="M9"/>
  <c r="L66"/>
  <c r="O50"/>
  <c r="H44"/>
  <c r="O71"/>
  <c r="M66"/>
  <c r="N49"/>
  <c r="N42" s="1"/>
  <c r="M28" i="1"/>
  <c r="N28" s="1"/>
  <c r="M38"/>
  <c r="L10" i="2"/>
  <c r="D47"/>
  <c r="E66"/>
  <c r="I66"/>
  <c r="L44"/>
  <c r="L42" s="1"/>
  <c r="G66"/>
  <c r="N66"/>
  <c r="O51"/>
  <c r="I38" i="1"/>
  <c r="J10"/>
  <c r="J9" s="1"/>
  <c r="K10"/>
  <c r="I33"/>
  <c r="J39"/>
  <c r="J56"/>
  <c r="J32"/>
  <c r="N32" s="1"/>
  <c r="I37"/>
  <c r="J35"/>
  <c r="I32"/>
  <c r="I35"/>
  <c r="I36"/>
  <c r="I56"/>
  <c r="I34"/>
  <c r="I39"/>
  <c r="M39"/>
  <c r="K35" i="2"/>
  <c r="O39"/>
  <c r="L18"/>
  <c r="L17" s="1"/>
  <c r="K18"/>
  <c r="K17" s="1"/>
  <c r="K66"/>
  <c r="K49"/>
  <c r="K10" s="1"/>
  <c r="O22"/>
  <c r="K13"/>
  <c r="N35"/>
  <c r="N9"/>
  <c r="L35"/>
  <c r="L9"/>
  <c r="O57"/>
  <c r="G43"/>
  <c r="O74"/>
  <c r="O67"/>
  <c r="O68"/>
  <c r="O69"/>
  <c r="O70"/>
  <c r="O72"/>
  <c r="O73"/>
  <c r="K43"/>
  <c r="K12" s="1"/>
  <c r="O82"/>
  <c r="F66"/>
  <c r="D49"/>
  <c r="E43"/>
  <c r="E42" s="1"/>
  <c r="G49"/>
  <c r="I43"/>
  <c r="I42" s="1"/>
  <c r="J46"/>
  <c r="H49"/>
  <c r="J43"/>
  <c r="J12" s="1"/>
  <c r="O64"/>
  <c r="K9"/>
  <c r="L13"/>
  <c r="O37"/>
  <c r="J18"/>
  <c r="J17" s="1"/>
  <c r="J35"/>
  <c r="J9"/>
  <c r="O36"/>
  <c r="O38"/>
  <c r="J48"/>
  <c r="J15"/>
  <c r="O15" s="1"/>
  <c r="O47"/>
  <c r="J45"/>
  <c r="J66"/>
  <c r="J44"/>
  <c r="O48"/>
  <c r="I10" i="1"/>
  <c r="I9" s="1"/>
  <c r="J49" i="2"/>
  <c r="J10" s="1"/>
  <c r="O19"/>
  <c r="F42"/>
  <c r="D44"/>
  <c r="D43"/>
  <c r="D66"/>
  <c r="K39" i="1"/>
  <c r="G33"/>
  <c r="F33"/>
  <c r="D18" i="2"/>
  <c r="E17"/>
  <c r="D39" i="1"/>
  <c r="M10" i="2" l="1"/>
  <c r="M8" s="1"/>
  <c r="N33" i="1"/>
  <c r="N56"/>
  <c r="M31"/>
  <c r="N31" s="1"/>
  <c r="N38"/>
  <c r="K9"/>
  <c r="N9" s="1"/>
  <c r="N10"/>
  <c r="H42" i="2"/>
  <c r="O11"/>
  <c r="J11"/>
  <c r="G42"/>
  <c r="N10"/>
  <c r="N8" s="1"/>
  <c r="J31" i="1"/>
  <c r="J8" s="1"/>
  <c r="M27"/>
  <c r="N27" s="1"/>
  <c r="O46" i="2"/>
  <c r="J16"/>
  <c r="O16" s="1"/>
  <c r="D42"/>
  <c r="L8"/>
  <c r="O43"/>
  <c r="K8"/>
  <c r="K42"/>
  <c r="O18"/>
  <c r="O66"/>
  <c r="O9"/>
  <c r="O35"/>
  <c r="O12"/>
  <c r="J14"/>
  <c r="O14" s="1"/>
  <c r="O45"/>
  <c r="O44"/>
  <c r="J13"/>
  <c r="I31" i="1"/>
  <c r="O49" i="2"/>
  <c r="J42"/>
  <c r="D17"/>
  <c r="O17" s="1"/>
  <c r="M8" i="1" l="1"/>
  <c r="O8"/>
  <c r="K8"/>
  <c r="I8"/>
  <c r="O42" i="2"/>
  <c r="O13"/>
  <c r="J8"/>
  <c r="O8" s="1"/>
  <c r="O10"/>
  <c r="G47" i="1"/>
  <c r="F47"/>
  <c r="N8" l="1"/>
  <c r="E31"/>
  <c r="E8" s="1"/>
  <c r="D31"/>
  <c r="G31"/>
  <c r="G8" s="1"/>
  <c r="D8" l="1"/>
  <c r="F31"/>
  <c r="F8" s="1"/>
</calcChain>
</file>

<file path=xl/sharedStrings.xml><?xml version="1.0" encoding="utf-8"?>
<sst xmlns="http://schemas.openxmlformats.org/spreadsheetml/2006/main" count="292" uniqueCount="57">
  <si>
    <t>Ответственный исполнитель, соисполнители, участники, исполнители мероприятий</t>
  </si>
  <si>
    <t>Объем расходования, тыс.руб.</t>
  </si>
  <si>
    <t>Всего</t>
  </si>
  <si>
    <t>Всего, в том числе:</t>
  </si>
  <si>
    <t>Финансовое управление администрации Усть-Удинского района</t>
  </si>
  <si>
    <t>Комитет по управлению муниципальным имуществом Усть-Удинского района</t>
  </si>
  <si>
    <t>Управление образования МО "Усть-Удинский район"</t>
  </si>
  <si>
    <t>Отдел культуры администрации Усть-Удинского района</t>
  </si>
  <si>
    <t>Наименование программы, подпрограммы, ведомственной целевой программы, основного мероприятия, мероприятия</t>
  </si>
  <si>
    <t>2017г.</t>
  </si>
  <si>
    <t>2018г.</t>
  </si>
  <si>
    <t>2019г.</t>
  </si>
  <si>
    <t>2020г.</t>
  </si>
  <si>
    <t>2021г.</t>
  </si>
  <si>
    <t xml:space="preserve">1.1.1. Организация планирования и исполнения районного бюджета, кассовое обслуживание исполнения бюджета, формирование бюджетной отчетности </t>
  </si>
  <si>
    <t>1.2.1. Исполнение судебных актов по обращению взыскания на средства районного бюджета, учет и хранение исполнительных документов</t>
  </si>
  <si>
    <t>1.2.2. Осуществление учета средств резервного фонда администрации района</t>
  </si>
  <si>
    <t>1.2.3. Управление муниципальным долгом Усть-Удинского района и его обслуживание</t>
  </si>
  <si>
    <t xml:space="preserve">2.1.1.Предоставление дотаций на выравнивание бюджетной обеспеченности городских и сельских поселений из фонда финансовой поддержки муниципального района  </t>
  </si>
  <si>
    <t>3.3.1.Обучение специалистов с целью получения навыков практического применения новшеств законодательства</t>
  </si>
  <si>
    <t>1.1.2 Обеспечение централизованного бухгалтерского и бюджетного учета, формирование отчетности в муниципальных учреждениях Усть-Удинского района</t>
  </si>
  <si>
    <t>МКУ "ЦБУ Усть-Удинского района"</t>
  </si>
  <si>
    <t>Администрация Усть-Удинского района</t>
  </si>
  <si>
    <t>3.2 Основное мероприятие "Развитие информационной систему управлени муниципальными финансами"</t>
  </si>
  <si>
    <t>3.2.1 Защита электронного документооборота, приобретение пользовательских прав на программное обеспечение</t>
  </si>
  <si>
    <t>Районная Дума РМО "Усть-Удинский район"</t>
  </si>
  <si>
    <t>Источник финансирования</t>
  </si>
  <si>
    <t>районный бюджет</t>
  </si>
  <si>
    <t>областной бюджет</t>
  </si>
  <si>
    <t>2022г.</t>
  </si>
  <si>
    <t>2023г.</t>
  </si>
  <si>
    <t>2024г.</t>
  </si>
  <si>
    <t>3.2 Основное мероприятие "Развитие информационной системы управления муниципальными финансами"</t>
  </si>
  <si>
    <t>2025г</t>
  </si>
  <si>
    <t>3.3.2 Обучение иных специалистов в области финансовой грамотности</t>
  </si>
  <si>
    <t>МКОУ Светлолобовская СОШ</t>
  </si>
  <si>
    <t>Администрация Усть-Удинского сельского поселения</t>
  </si>
  <si>
    <t>2026г.</t>
  </si>
  <si>
    <t>3.1.1.Погашение просроченной кредиторской задолженности</t>
  </si>
  <si>
    <t xml:space="preserve">Приложение №6 к муниципальной программе «Управление муниципальными финансами Усть-Удинского района» на 2017-2027 годы" </t>
  </si>
  <si>
    <t>РЕСУРСНОЕ ОБЕСПЕЧЕНИЕ РЕАЛИЗАЦИИ МУНИЦИПАЛЬНОЙ ПРОГРАММЫ  РМО "УСТЬ-УДИНСКИЙ РАЙОН" "УПРАВЛЕНИЕ МУНИЦИПАЛЬНЫМИ ФИНАНСАМИ УСТЬ-УДИНСКОГО РАЙОНА" НА 2017-2027 ГОДЫ ЗА СЧЕТ СРЕДСТВ РАЙОННОГО БЮДЖЕТА</t>
  </si>
  <si>
    <t>2027г.</t>
  </si>
  <si>
    <t xml:space="preserve">                                                         </t>
  </si>
  <si>
    <t xml:space="preserve">Приложение №7 к муниципальной программе «Управление муниципальными финансами Усть-Удинского района» на 2017-2027 годы" </t>
  </si>
  <si>
    <t>ПРОГНОЗНАЯ (СПРАВОЧНАЯ) ОЦЕНКА РЕСУРСНОГО ОБЕСПЕЧЕНИЯ РЕАЛИЗАЦИИ МУНИЦИПАЛЬНОЙ ПРОГРАММЫ  РМО "УСТЬ-УДИНСКИЙ РАЙОН" "УПРАВЛЕНИЕ МУНИЦИПАЛЬНЫМИ ФИНАНСАМИ УСТЬ-УДИНСКОГО РАЙОНА" НА 2017-2027 ГОДЫ ЗА СЧЕТ ВСЕХ СРЕДСТВ ФИНАНСИРОВАНИЯ БЮДЖЕТА</t>
  </si>
  <si>
    <t>областной, районный бюджет</t>
  </si>
  <si>
    <t>ВСЕГО ПО МУНИЦИПАЛЬНОЙ ПРОГРАММЕ  РМО "УСТЬ-УДИНСКИЙ РАЙОН" "УПРАВЛЕНИЕ МУНИЦИПАЛЬНЫМИ ФИНАНСАМИ УСТЬ-УДИНСКОГО РАЙОНА" НА 2017-2027 ГОДЫ ЗА СЧЕТ СРЕДСТВ РАЙОННОГО БЮДЖЕТА</t>
  </si>
  <si>
    <t>1. Подпрограмма « Управление муниципальными финансами, организация составления и исполнения районного бюджета" на  2017-2027 годы</t>
  </si>
  <si>
    <t>1.1. Основное мероприятие «Обеспечение эффективного управления муниципальными финансами, формирования, организации исполнения районного бюджета» на 2017-2027 годы</t>
  </si>
  <si>
    <t xml:space="preserve">1.2. Основное мероприятие «Осуществление отдельных полномочий по учету средств резервного фонда администрации Усть-Удинского района, а также исполнение судебных актов, управление муниципальным долгом Усть-Удинского района и его обслуживание» на 2017-2027годы </t>
  </si>
  <si>
    <t>2. Подпрограмма «Повышение эффективности бюджетных расходов в Усть-Удинском районе» на 2017-2027 годы</t>
  </si>
  <si>
    <t>2.1. Основное мероприятие «Повышение финансовой устойчивости бюджетов муниципальных образований Усть-Удинского района» на 2017-2027 годы</t>
  </si>
  <si>
    <t>3. Подпрограмма «Создание условий для эффективного и ответственного управления муниципальными финансами, повышение устойчивости бюджетов муниципальных образований Усть-Удинского района» на 2017-2027 годы</t>
  </si>
  <si>
    <t>3.1. Основное мероприятие «Повышение бюджетного потенциала, обеспечение долгосрочной устойчивости и сбалансированности бюджетной системы» на 2017-2027 годы</t>
  </si>
  <si>
    <t>3.3. Основное мероприятие "Проведение обучения специалистов с целью получения навыков практического применения новшеств законодательства " на 2017-2027 годы</t>
  </si>
  <si>
    <t>Программа "Управление муниципальными финансами Усть-Удинского района" на 2017-2027 годы</t>
  </si>
  <si>
    <t>1. Подпрограмма «Управление муниципальными финансами, организация составления и исполнения районного бюджета" на  2017-2027 годы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</si>
</sst>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Border="1"/>
    <xf numFmtId="0" fontId="0" fillId="2" borderId="0" xfId="0" applyFill="1"/>
    <xf numFmtId="0" fontId="1" fillId="0" borderId="1" xfId="0" applyFont="1" applyBorder="1"/>
    <xf numFmtId="0" fontId="1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164" fontId="1" fillId="2" borderId="2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wrapText="1"/>
    </xf>
    <xf numFmtId="164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4" fontId="0" fillId="0" borderId="0" xfId="0" applyNumberFormat="1"/>
    <xf numFmtId="0" fontId="1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center" wrapText="1"/>
    </xf>
    <xf numFmtId="0" fontId="0" fillId="2" borderId="4" xfId="0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1" fillId="2" borderId="7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4" fontId="1" fillId="2" borderId="1" xfId="0" applyNumberFormat="1" applyFont="1" applyFill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/>
    </xf>
    <xf numFmtId="0" fontId="4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0" fillId="2" borderId="0" xfId="0" applyFill="1" applyAlignment="1"/>
    <xf numFmtId="0" fontId="1" fillId="2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0" fillId="2" borderId="0" xfId="0" applyFill="1" applyAlignment="1">
      <alignment vertical="center"/>
    </xf>
    <xf numFmtId="164" fontId="0" fillId="0" borderId="0" xfId="0" applyNumberFormat="1" applyAlignment="1">
      <alignment vertical="top"/>
    </xf>
    <xf numFmtId="0" fontId="1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 wrapText="1"/>
    </xf>
    <xf numFmtId="49" fontId="0" fillId="2" borderId="0" xfId="0" applyNumberFormat="1" applyFill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right" vertical="top" wrapText="1"/>
    </xf>
    <xf numFmtId="0" fontId="1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4" fontId="3" fillId="2" borderId="1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86"/>
  <sheetViews>
    <sheetView view="pageBreakPreview" topLeftCell="A10" zoomScaleSheetLayoutView="100" workbookViewId="0">
      <pane xSplit="1" topLeftCell="B1" activePane="topRight" state="frozen"/>
      <selection pane="topRight" activeCell="K12" sqref="K12:M13"/>
    </sheetView>
  </sheetViews>
  <sheetFormatPr defaultRowHeight="15"/>
  <cols>
    <col min="1" max="1" width="42" style="4" customWidth="1"/>
    <col min="2" max="2" width="38" style="4" customWidth="1"/>
    <col min="3" max="3" width="11.85546875" style="4" customWidth="1"/>
    <col min="4" max="4" width="12.5703125" style="4" customWidth="1"/>
    <col min="5" max="5" width="13.85546875" style="4" customWidth="1"/>
    <col min="6" max="6" width="12.42578125" style="4" customWidth="1"/>
    <col min="7" max="7" width="14.42578125" style="4" customWidth="1"/>
    <col min="8" max="8" width="12.140625" style="4" customWidth="1"/>
    <col min="9" max="9" width="13.140625" style="4" customWidth="1"/>
    <col min="10" max="10" width="12.7109375" style="4" customWidth="1"/>
    <col min="11" max="12" width="12.5703125" style="4" customWidth="1"/>
    <col min="13" max="13" width="11.85546875" style="4" customWidth="1"/>
    <col min="14" max="14" width="12.85546875" style="4" customWidth="1"/>
    <col min="15" max="15" width="14.7109375" customWidth="1"/>
  </cols>
  <sheetData>
    <row r="1" spans="1:15" ht="10.5" customHeight="1"/>
    <row r="2" spans="1:15" ht="60.75" customHeight="1">
      <c r="F2" s="32" t="s">
        <v>42</v>
      </c>
      <c r="G2" s="45"/>
      <c r="H2" s="45"/>
      <c r="I2" s="45"/>
      <c r="J2" s="45"/>
      <c r="K2" s="63" t="s">
        <v>39</v>
      </c>
      <c r="L2" s="63"/>
      <c r="M2" s="63"/>
      <c r="N2" s="63"/>
    </row>
    <row r="3" spans="1:15" ht="51.75" customHeight="1">
      <c r="A3" s="66" t="s">
        <v>40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5" spans="1:15" ht="39" customHeight="1">
      <c r="A5" s="67" t="s">
        <v>8</v>
      </c>
      <c r="B5" s="67" t="s">
        <v>0</v>
      </c>
      <c r="C5" s="68" t="s">
        <v>1</v>
      </c>
      <c r="D5" s="68"/>
      <c r="E5" s="68"/>
      <c r="F5" s="68"/>
      <c r="G5" s="68"/>
      <c r="H5" s="68"/>
      <c r="I5" s="68"/>
      <c r="J5" s="68"/>
      <c r="K5" s="68"/>
      <c r="L5" s="68"/>
      <c r="M5" s="68"/>
      <c r="N5" s="69"/>
    </row>
    <row r="6" spans="1:15">
      <c r="A6" s="67"/>
      <c r="B6" s="67"/>
      <c r="C6" s="18" t="s">
        <v>9</v>
      </c>
      <c r="D6" s="18" t="s">
        <v>10</v>
      </c>
      <c r="E6" s="18" t="s">
        <v>11</v>
      </c>
      <c r="F6" s="18" t="s">
        <v>12</v>
      </c>
      <c r="G6" s="18" t="s">
        <v>13</v>
      </c>
      <c r="H6" s="18" t="s">
        <v>29</v>
      </c>
      <c r="I6" s="18" t="s">
        <v>30</v>
      </c>
      <c r="J6" s="18" t="s">
        <v>31</v>
      </c>
      <c r="K6" s="18" t="s">
        <v>33</v>
      </c>
      <c r="L6" s="46" t="s">
        <v>37</v>
      </c>
      <c r="M6" s="44" t="s">
        <v>41</v>
      </c>
      <c r="N6" s="18" t="s">
        <v>2</v>
      </c>
    </row>
    <row r="7" spans="1:15">
      <c r="A7" s="6">
        <v>1</v>
      </c>
      <c r="B7" s="6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18">
        <v>8</v>
      </c>
      <c r="I7" s="18">
        <v>9</v>
      </c>
      <c r="J7" s="18">
        <v>10</v>
      </c>
      <c r="K7" s="18">
        <v>11</v>
      </c>
      <c r="L7" s="44">
        <v>12</v>
      </c>
      <c r="M7" s="22">
        <v>13</v>
      </c>
      <c r="N7" s="18">
        <v>14</v>
      </c>
    </row>
    <row r="8" spans="1:15" ht="108" customHeight="1">
      <c r="A8" s="19" t="s">
        <v>46</v>
      </c>
      <c r="B8" s="22"/>
      <c r="C8" s="23">
        <f t="shared" ref="C8:M8" si="0">C9+C27+C31</f>
        <v>40403.300000000003</v>
      </c>
      <c r="D8" s="23">
        <f t="shared" si="0"/>
        <v>45953.7</v>
      </c>
      <c r="E8" s="23">
        <f t="shared" si="0"/>
        <v>49849.9</v>
      </c>
      <c r="F8" s="23">
        <f t="shared" si="0"/>
        <v>54828.3</v>
      </c>
      <c r="G8" s="23">
        <f t="shared" si="0"/>
        <v>58269.900000000009</v>
      </c>
      <c r="H8" s="23">
        <f t="shared" si="0"/>
        <v>61008.099999999991</v>
      </c>
      <c r="I8" s="23">
        <f t="shared" si="0"/>
        <v>72035.199999999997</v>
      </c>
      <c r="J8" s="23">
        <f t="shared" si="0"/>
        <v>74951.5</v>
      </c>
      <c r="K8" s="23">
        <f t="shared" si="0"/>
        <v>91253.3</v>
      </c>
      <c r="L8" s="23">
        <f>L9+L27+L31</f>
        <v>93222.399999999994</v>
      </c>
      <c r="M8" s="23">
        <f t="shared" si="0"/>
        <v>93201.8</v>
      </c>
      <c r="N8" s="23">
        <f>C8+D8+E8+F8+G8+H8+I8+J8+K8+L8+M8</f>
        <v>734977.40000000014</v>
      </c>
      <c r="O8" s="49">
        <f>N9+N27+N31</f>
        <v>734977.39999999991</v>
      </c>
    </row>
    <row r="9" spans="1:15" s="2" customFormat="1" ht="25.5" customHeight="1">
      <c r="A9" s="51" t="s">
        <v>47</v>
      </c>
      <c r="B9" s="64" t="s">
        <v>3</v>
      </c>
      <c r="C9" s="7">
        <v>26393.599999999999</v>
      </c>
      <c r="D9" s="7">
        <v>27941.599999999999</v>
      </c>
      <c r="E9" s="7">
        <v>34598.300000000003</v>
      </c>
      <c r="F9" s="7">
        <v>38266.400000000001</v>
      </c>
      <c r="G9" s="7">
        <v>41298.800000000003</v>
      </c>
      <c r="H9" s="7">
        <v>44759.6</v>
      </c>
      <c r="I9" s="7">
        <f>I10</f>
        <v>54971.1</v>
      </c>
      <c r="J9" s="7">
        <f>J10</f>
        <v>56482.500000000007</v>
      </c>
      <c r="K9" s="7">
        <f>K10</f>
        <v>65190.3</v>
      </c>
      <c r="L9" s="7">
        <f>L10</f>
        <v>66176</v>
      </c>
      <c r="M9" s="7">
        <f>M10</f>
        <v>67919.3</v>
      </c>
      <c r="N9" s="7">
        <f t="shared" ref="N9:N71" si="1">C9+D9+E9+F9+G9+H9+I9+J9+K9+L9+M9</f>
        <v>523997.5</v>
      </c>
    </row>
    <row r="10" spans="1:15" s="2" customFormat="1" ht="41.25" customHeight="1">
      <c r="A10" s="53"/>
      <c r="B10" s="65"/>
      <c r="C10" s="7">
        <v>26393.599999999999</v>
      </c>
      <c r="D10" s="7">
        <f>D11+D14</f>
        <v>27941.599999999999</v>
      </c>
      <c r="E10" s="7">
        <v>34598.300000000003</v>
      </c>
      <c r="F10" s="7">
        <v>38266.400000000001</v>
      </c>
      <c r="G10" s="7">
        <v>41298.800000000003</v>
      </c>
      <c r="H10" s="7">
        <v>44759.6</v>
      </c>
      <c r="I10" s="7">
        <f>I11+I14</f>
        <v>54971.1</v>
      </c>
      <c r="J10" s="7">
        <f>J11+J14</f>
        <v>56482.500000000007</v>
      </c>
      <c r="K10" s="75">
        <f>K11+K14</f>
        <v>65190.3</v>
      </c>
      <c r="L10" s="75">
        <f>L11+L14</f>
        <v>66176</v>
      </c>
      <c r="M10" s="75">
        <f>M11+M14</f>
        <v>67919.3</v>
      </c>
      <c r="N10" s="75">
        <f t="shared" si="1"/>
        <v>523997.5</v>
      </c>
    </row>
    <row r="11" spans="1:15" s="2" customFormat="1" ht="78" customHeight="1">
      <c r="A11" s="8" t="s">
        <v>48</v>
      </c>
      <c r="B11" s="1" t="s">
        <v>3</v>
      </c>
      <c r="C11" s="7">
        <v>23237</v>
      </c>
      <c r="D11" s="7">
        <f>D12+D13</f>
        <v>26749.699999999997</v>
      </c>
      <c r="E11" s="7">
        <v>32740.400000000001</v>
      </c>
      <c r="F11" s="7">
        <v>37197.599999999999</v>
      </c>
      <c r="G11" s="7">
        <v>39984.199999999997</v>
      </c>
      <c r="H11" s="7">
        <v>43028.4</v>
      </c>
      <c r="I11" s="7">
        <f>I12+I13</f>
        <v>54160.7</v>
      </c>
      <c r="J11" s="7">
        <f>J12+J13</f>
        <v>54979.200000000004</v>
      </c>
      <c r="K11" s="75">
        <f>K12+K13</f>
        <v>63690.3</v>
      </c>
      <c r="L11" s="75">
        <f>L12+L13</f>
        <v>65376</v>
      </c>
      <c r="M11" s="75">
        <f>M12+M13</f>
        <v>67119.3</v>
      </c>
      <c r="N11" s="75">
        <f t="shared" si="1"/>
        <v>508262.8</v>
      </c>
    </row>
    <row r="12" spans="1:15" s="2" customFormat="1" ht="60" customHeight="1">
      <c r="A12" s="41" t="s">
        <v>14</v>
      </c>
      <c r="B12" s="1" t="s">
        <v>4</v>
      </c>
      <c r="C12" s="7">
        <v>10559.3</v>
      </c>
      <c r="D12" s="7">
        <v>11556.9</v>
      </c>
      <c r="E12" s="7">
        <v>13150.1</v>
      </c>
      <c r="F12" s="7">
        <v>15553.6</v>
      </c>
      <c r="G12" s="7">
        <v>16644.7</v>
      </c>
      <c r="H12" s="7">
        <v>17297</v>
      </c>
      <c r="I12" s="7">
        <v>22168.2</v>
      </c>
      <c r="J12" s="7">
        <v>21983.4</v>
      </c>
      <c r="K12" s="75">
        <v>24058.3</v>
      </c>
      <c r="L12" s="75">
        <v>24158.7</v>
      </c>
      <c r="M12" s="75">
        <v>24253.4</v>
      </c>
      <c r="N12" s="75">
        <f t="shared" si="1"/>
        <v>201383.59999999998</v>
      </c>
    </row>
    <row r="13" spans="1:15" s="2" customFormat="1" ht="63" customHeight="1">
      <c r="A13" s="8" t="s">
        <v>20</v>
      </c>
      <c r="B13" s="8" t="s">
        <v>21</v>
      </c>
      <c r="C13" s="7">
        <v>12677.7</v>
      </c>
      <c r="D13" s="7">
        <v>15192.8</v>
      </c>
      <c r="E13" s="7">
        <v>19590.3</v>
      </c>
      <c r="F13" s="7">
        <v>21644</v>
      </c>
      <c r="G13" s="7">
        <v>23339.5</v>
      </c>
      <c r="H13" s="7">
        <v>25731.4</v>
      </c>
      <c r="I13" s="7">
        <v>31992.5</v>
      </c>
      <c r="J13" s="7">
        <v>32995.800000000003</v>
      </c>
      <c r="K13" s="75">
        <v>39632</v>
      </c>
      <c r="L13" s="75">
        <v>41217.300000000003</v>
      </c>
      <c r="M13" s="75">
        <v>42865.9</v>
      </c>
      <c r="N13" s="75">
        <f t="shared" si="1"/>
        <v>306879.2</v>
      </c>
    </row>
    <row r="14" spans="1:15" s="2" customFormat="1" ht="113.25" customHeight="1">
      <c r="A14" s="8" t="s">
        <v>49</v>
      </c>
      <c r="B14" s="1"/>
      <c r="C14" s="7">
        <v>3156.6</v>
      </c>
      <c r="D14" s="7">
        <v>1191.9000000000001</v>
      </c>
      <c r="E14" s="7">
        <v>1857.9</v>
      </c>
      <c r="F14" s="7">
        <v>1068.8</v>
      </c>
      <c r="G14" s="7">
        <v>1314.6</v>
      </c>
      <c r="H14" s="7">
        <v>1731.2</v>
      </c>
      <c r="I14" s="7">
        <f>I21+I24+I25+I23+I22+I20+I19+I18+I17+I15+I16+I26</f>
        <v>810.40000000000009</v>
      </c>
      <c r="J14" s="75">
        <f>J21+J24+J25+J23+J22+J20+J19+J18+J17+J15+J16+J26</f>
        <v>1503.3</v>
      </c>
      <c r="K14" s="7">
        <f>K21+K24+K25+K23+K22+K20+K19+K18+K17+K15+K16+K26</f>
        <v>1500</v>
      </c>
      <c r="L14" s="7">
        <v>800</v>
      </c>
      <c r="M14" s="7">
        <v>800</v>
      </c>
      <c r="N14" s="7">
        <f t="shared" si="1"/>
        <v>15734.699999999999</v>
      </c>
    </row>
    <row r="15" spans="1:15" s="2" customFormat="1" ht="26.25" customHeight="1">
      <c r="A15" s="57" t="s">
        <v>15</v>
      </c>
      <c r="B15" s="1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316.10000000000002</v>
      </c>
      <c r="H15" s="7">
        <v>0</v>
      </c>
      <c r="I15" s="7">
        <v>0</v>
      </c>
      <c r="J15" s="75">
        <v>0</v>
      </c>
      <c r="K15" s="7">
        <v>0</v>
      </c>
      <c r="L15" s="7">
        <v>0</v>
      </c>
      <c r="M15" s="7">
        <v>0</v>
      </c>
      <c r="N15" s="7">
        <f t="shared" si="1"/>
        <v>316.10000000000002</v>
      </c>
    </row>
    <row r="16" spans="1:15" s="2" customFormat="1" ht="35.25" customHeight="1">
      <c r="A16" s="58"/>
      <c r="B16" s="1" t="s">
        <v>7</v>
      </c>
      <c r="C16" s="7">
        <v>1.5</v>
      </c>
      <c r="D16" s="7">
        <v>0.2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5">
        <v>0</v>
      </c>
      <c r="K16" s="7">
        <v>0</v>
      </c>
      <c r="L16" s="7">
        <v>0</v>
      </c>
      <c r="M16" s="7">
        <v>0</v>
      </c>
      <c r="N16" s="7">
        <f t="shared" si="1"/>
        <v>1.7</v>
      </c>
    </row>
    <row r="17" spans="1:14" s="2" customFormat="1" ht="35.25" customHeight="1">
      <c r="A17" s="58"/>
      <c r="B17" s="1" t="s">
        <v>5</v>
      </c>
      <c r="C17" s="7">
        <v>0</v>
      </c>
      <c r="D17" s="7">
        <v>0</v>
      </c>
      <c r="E17" s="7">
        <v>1301</v>
      </c>
      <c r="F17" s="7">
        <v>0</v>
      </c>
      <c r="G17" s="7">
        <v>0</v>
      </c>
      <c r="H17" s="7">
        <v>0</v>
      </c>
      <c r="I17" s="7">
        <v>0</v>
      </c>
      <c r="J17" s="75">
        <v>0</v>
      </c>
      <c r="K17" s="7">
        <v>0</v>
      </c>
      <c r="L17" s="7">
        <v>0</v>
      </c>
      <c r="M17" s="7">
        <v>0</v>
      </c>
      <c r="N17" s="7">
        <f t="shared" si="1"/>
        <v>1301</v>
      </c>
    </row>
    <row r="18" spans="1:14" s="2" customFormat="1" ht="39" customHeight="1">
      <c r="A18" s="58"/>
      <c r="B18" s="1" t="s">
        <v>6</v>
      </c>
      <c r="C18" s="7">
        <v>450.6</v>
      </c>
      <c r="D18" s="7">
        <v>36.5</v>
      </c>
      <c r="E18" s="7">
        <v>46.5</v>
      </c>
      <c r="F18" s="7">
        <v>268.8</v>
      </c>
      <c r="G18" s="7">
        <v>186.4</v>
      </c>
      <c r="H18" s="7">
        <v>274.10000000000002</v>
      </c>
      <c r="I18" s="7">
        <v>0</v>
      </c>
      <c r="J18" s="75">
        <v>0</v>
      </c>
      <c r="K18" s="7">
        <v>0</v>
      </c>
      <c r="L18" s="7">
        <v>0</v>
      </c>
      <c r="M18" s="7">
        <v>0</v>
      </c>
      <c r="N18" s="7">
        <f t="shared" si="1"/>
        <v>1262.9000000000001</v>
      </c>
    </row>
    <row r="19" spans="1:14" s="2" customFormat="1" ht="24" customHeight="1">
      <c r="A19" s="59"/>
      <c r="B19" s="1" t="s">
        <v>35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0.9</v>
      </c>
      <c r="J19" s="75">
        <v>0</v>
      </c>
      <c r="K19" s="7">
        <v>0</v>
      </c>
      <c r="L19" s="7">
        <v>0</v>
      </c>
      <c r="M19" s="7">
        <v>0</v>
      </c>
      <c r="N19" s="7">
        <f t="shared" si="1"/>
        <v>0.9</v>
      </c>
    </row>
    <row r="20" spans="1:14" s="2" customFormat="1" ht="30">
      <c r="A20" s="57" t="s">
        <v>16</v>
      </c>
      <c r="B20" s="1" t="s">
        <v>4</v>
      </c>
      <c r="C20" s="7">
        <v>1903.8</v>
      </c>
      <c r="D20" s="7">
        <v>350</v>
      </c>
      <c r="E20" s="7">
        <v>307.89999999999998</v>
      </c>
      <c r="F20" s="7">
        <v>189</v>
      </c>
      <c r="G20" s="7">
        <v>74.099999999999994</v>
      </c>
      <c r="H20" s="7">
        <v>0</v>
      </c>
      <c r="I20" s="7">
        <v>0</v>
      </c>
      <c r="J20" s="75">
        <v>0</v>
      </c>
      <c r="K20" s="7">
        <v>0</v>
      </c>
      <c r="L20" s="7">
        <v>0</v>
      </c>
      <c r="M20" s="7">
        <v>0</v>
      </c>
      <c r="N20" s="7">
        <f t="shared" si="1"/>
        <v>2824.8</v>
      </c>
    </row>
    <row r="21" spans="1:14" s="2" customFormat="1" ht="30">
      <c r="A21" s="58"/>
      <c r="B21" s="1" t="s">
        <v>22</v>
      </c>
      <c r="C21" s="7">
        <v>15</v>
      </c>
      <c r="D21" s="7">
        <v>189.7</v>
      </c>
      <c r="E21" s="7">
        <v>18.8</v>
      </c>
      <c r="F21" s="7">
        <v>489.2</v>
      </c>
      <c r="G21" s="7">
        <v>200.2</v>
      </c>
      <c r="H21" s="7">
        <v>581</v>
      </c>
      <c r="I21" s="7">
        <v>273.5</v>
      </c>
      <c r="J21" s="75">
        <v>153.80000000000001</v>
      </c>
      <c r="K21" s="7">
        <v>1500</v>
      </c>
      <c r="L21" s="7">
        <v>1500</v>
      </c>
      <c r="M21" s="7">
        <v>1500</v>
      </c>
      <c r="N21" s="7">
        <f t="shared" si="1"/>
        <v>6421.2</v>
      </c>
    </row>
    <row r="22" spans="1:14" s="2" customFormat="1" ht="30">
      <c r="A22" s="58"/>
      <c r="B22" s="1" t="s">
        <v>7</v>
      </c>
      <c r="C22" s="7">
        <v>0</v>
      </c>
      <c r="D22" s="7">
        <v>0</v>
      </c>
      <c r="E22" s="7">
        <v>0</v>
      </c>
      <c r="F22" s="7">
        <v>3</v>
      </c>
      <c r="G22" s="7">
        <v>0</v>
      </c>
      <c r="H22" s="7">
        <v>37.700000000000003</v>
      </c>
      <c r="I22" s="7">
        <v>51</v>
      </c>
      <c r="J22" s="75">
        <v>0</v>
      </c>
      <c r="K22" s="7">
        <v>0</v>
      </c>
      <c r="L22" s="7">
        <v>0</v>
      </c>
      <c r="M22" s="7">
        <v>0</v>
      </c>
      <c r="N22" s="7">
        <f t="shared" si="1"/>
        <v>91.7</v>
      </c>
    </row>
    <row r="23" spans="1:14" s="2" customFormat="1" ht="30">
      <c r="A23" s="58"/>
      <c r="B23" s="1" t="s">
        <v>25</v>
      </c>
      <c r="C23" s="7">
        <v>0</v>
      </c>
      <c r="D23" s="7">
        <v>0</v>
      </c>
      <c r="E23" s="7">
        <v>0</v>
      </c>
      <c r="F23" s="7">
        <v>0.8</v>
      </c>
      <c r="G23" s="7">
        <v>0</v>
      </c>
      <c r="H23" s="7">
        <v>0</v>
      </c>
      <c r="I23" s="7">
        <v>0</v>
      </c>
      <c r="J23" s="75">
        <v>0</v>
      </c>
      <c r="K23" s="7">
        <v>0</v>
      </c>
      <c r="L23" s="7">
        <v>0</v>
      </c>
      <c r="M23" s="7">
        <v>0</v>
      </c>
      <c r="N23" s="7">
        <f t="shared" si="1"/>
        <v>0.8</v>
      </c>
    </row>
    <row r="24" spans="1:14" s="2" customFormat="1" ht="33" customHeight="1">
      <c r="A24" s="58"/>
      <c r="B24" s="1" t="s">
        <v>36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96.3</v>
      </c>
      <c r="J24" s="75">
        <v>423.2</v>
      </c>
      <c r="K24" s="7">
        <v>0</v>
      </c>
      <c r="L24" s="7">
        <v>0</v>
      </c>
      <c r="M24" s="7">
        <v>0</v>
      </c>
      <c r="N24" s="7">
        <f t="shared" si="1"/>
        <v>519.5</v>
      </c>
    </row>
    <row r="25" spans="1:14" s="2" customFormat="1" ht="30">
      <c r="A25" s="59"/>
      <c r="B25" s="1" t="s">
        <v>6</v>
      </c>
      <c r="C25" s="7">
        <v>485.7</v>
      </c>
      <c r="D25" s="7">
        <v>260.3</v>
      </c>
      <c r="E25" s="7">
        <v>173.3</v>
      </c>
      <c r="F25" s="7">
        <v>118</v>
      </c>
      <c r="G25" s="7">
        <v>525.70000000000005</v>
      </c>
      <c r="H25" s="7">
        <v>828.8</v>
      </c>
      <c r="I25" s="7">
        <v>379.1</v>
      </c>
      <c r="J25" s="75">
        <v>923</v>
      </c>
      <c r="K25" s="7">
        <v>0</v>
      </c>
      <c r="L25" s="7">
        <v>0</v>
      </c>
      <c r="M25" s="7">
        <v>0</v>
      </c>
      <c r="N25" s="7">
        <f t="shared" si="1"/>
        <v>3693.9</v>
      </c>
    </row>
    <row r="26" spans="1:14" s="2" customFormat="1" ht="39.75" customHeight="1">
      <c r="A26" s="20" t="s">
        <v>17</v>
      </c>
      <c r="B26" s="1" t="s">
        <v>4</v>
      </c>
      <c r="C26" s="7">
        <v>300</v>
      </c>
      <c r="D26" s="7">
        <v>355.2</v>
      </c>
      <c r="E26" s="7">
        <v>10.4</v>
      </c>
      <c r="F26" s="7">
        <v>0</v>
      </c>
      <c r="G26" s="7">
        <v>12.1</v>
      </c>
      <c r="H26" s="7">
        <v>9.6</v>
      </c>
      <c r="I26" s="7">
        <v>9.6</v>
      </c>
      <c r="J26" s="75">
        <v>3.3</v>
      </c>
      <c r="K26" s="7">
        <v>0</v>
      </c>
      <c r="L26" s="7">
        <v>0</v>
      </c>
      <c r="M26" s="7">
        <v>0</v>
      </c>
      <c r="N26" s="7">
        <f t="shared" si="1"/>
        <v>700.2</v>
      </c>
    </row>
    <row r="27" spans="1:14" s="2" customFormat="1" ht="24" customHeight="1">
      <c r="A27" s="51" t="s">
        <v>50</v>
      </c>
      <c r="B27" s="1" t="s">
        <v>3</v>
      </c>
      <c r="C27" s="7">
        <v>6655.3</v>
      </c>
      <c r="D27" s="7">
        <v>15735.4</v>
      </c>
      <c r="E27" s="7">
        <v>13260.2</v>
      </c>
      <c r="F27" s="7">
        <v>14201.5</v>
      </c>
      <c r="G27" s="7">
        <v>14781.3</v>
      </c>
      <c r="H27" s="7">
        <v>14125.3</v>
      </c>
      <c r="I27" s="7">
        <f t="shared" ref="I27:M28" si="2">I28</f>
        <v>14484.8</v>
      </c>
      <c r="J27" s="75">
        <f t="shared" si="2"/>
        <v>16387</v>
      </c>
      <c r="K27" s="7">
        <f t="shared" si="2"/>
        <v>23584</v>
      </c>
      <c r="L27" s="7">
        <f t="shared" si="2"/>
        <v>24527.4</v>
      </c>
      <c r="M27" s="7">
        <f t="shared" si="2"/>
        <v>22508.5</v>
      </c>
      <c r="N27" s="7">
        <f t="shared" si="1"/>
        <v>180250.69999999998</v>
      </c>
    </row>
    <row r="28" spans="1:14" s="2" customFormat="1" ht="37.5" customHeight="1">
      <c r="A28" s="52"/>
      <c r="B28" s="1" t="s">
        <v>4</v>
      </c>
      <c r="C28" s="7">
        <v>6655.3</v>
      </c>
      <c r="D28" s="7">
        <v>15735.4</v>
      </c>
      <c r="E28" s="7">
        <v>13260.2</v>
      </c>
      <c r="F28" s="7">
        <v>14201.5</v>
      </c>
      <c r="G28" s="7">
        <v>14781.3</v>
      </c>
      <c r="H28" s="7">
        <v>14125.3</v>
      </c>
      <c r="I28" s="7">
        <f t="shared" si="2"/>
        <v>14484.8</v>
      </c>
      <c r="J28" s="75">
        <f t="shared" si="2"/>
        <v>16387</v>
      </c>
      <c r="K28" s="7">
        <f t="shared" si="2"/>
        <v>23584</v>
      </c>
      <c r="L28" s="7">
        <f t="shared" si="2"/>
        <v>24527.4</v>
      </c>
      <c r="M28" s="7">
        <f t="shared" si="2"/>
        <v>22508.5</v>
      </c>
      <c r="N28" s="7">
        <f t="shared" si="1"/>
        <v>180250.69999999998</v>
      </c>
    </row>
    <row r="29" spans="1:14" s="2" customFormat="1" ht="60">
      <c r="A29" s="8" t="s">
        <v>51</v>
      </c>
      <c r="B29" s="1" t="s">
        <v>4</v>
      </c>
      <c r="C29" s="7">
        <v>6655.3</v>
      </c>
      <c r="D29" s="7">
        <v>15735.4</v>
      </c>
      <c r="E29" s="7">
        <v>13260.2</v>
      </c>
      <c r="F29" s="7">
        <v>14201.5</v>
      </c>
      <c r="G29" s="7">
        <v>14781.3</v>
      </c>
      <c r="H29" s="7">
        <v>14125.3</v>
      </c>
      <c r="I29" s="7">
        <v>14484.8</v>
      </c>
      <c r="J29" s="76">
        <v>16387</v>
      </c>
      <c r="K29" s="42">
        <f>K30</f>
        <v>23584</v>
      </c>
      <c r="L29" s="42">
        <f>L30</f>
        <v>24527.4</v>
      </c>
      <c r="M29" s="42">
        <f>M30</f>
        <v>22508.5</v>
      </c>
      <c r="N29" s="7">
        <f>C29+D29+E29+F29+G29+H29+I29+J29+K29+L29+M29</f>
        <v>180250.69999999998</v>
      </c>
    </row>
    <row r="30" spans="1:14" s="3" customFormat="1" ht="75.75" customHeight="1">
      <c r="A30" s="8" t="s">
        <v>18</v>
      </c>
      <c r="B30" s="1" t="s">
        <v>4</v>
      </c>
      <c r="C30" s="7">
        <v>6655.3</v>
      </c>
      <c r="D30" s="7">
        <v>15735.4</v>
      </c>
      <c r="E30" s="7">
        <v>13260.2</v>
      </c>
      <c r="F30" s="7">
        <v>14201.5</v>
      </c>
      <c r="G30" s="7">
        <v>14781.3</v>
      </c>
      <c r="H30" s="7">
        <v>14125.3</v>
      </c>
      <c r="I30" s="7">
        <v>14484.8</v>
      </c>
      <c r="J30" s="76">
        <v>16387</v>
      </c>
      <c r="K30" s="42">
        <v>23584</v>
      </c>
      <c r="L30" s="42">
        <v>24527.4</v>
      </c>
      <c r="M30" s="42">
        <v>22508.5</v>
      </c>
      <c r="N30" s="7">
        <f t="shared" si="1"/>
        <v>180250.69999999998</v>
      </c>
    </row>
    <row r="31" spans="1:14" s="3" customFormat="1" ht="22.9" customHeight="1">
      <c r="A31" s="51" t="s">
        <v>52</v>
      </c>
      <c r="B31" s="1" t="s">
        <v>3</v>
      </c>
      <c r="C31" s="7">
        <v>7354.4</v>
      </c>
      <c r="D31" s="7">
        <f>SUM(D32:D38)</f>
        <v>2276.6999999999998</v>
      </c>
      <c r="E31" s="7">
        <f>SUM(E32:E38)</f>
        <v>1991.4</v>
      </c>
      <c r="F31" s="7">
        <f>SUM(F32:F38)</f>
        <v>2360.3999999999996</v>
      </c>
      <c r="G31" s="7">
        <f>SUM(G32:G38)</f>
        <v>2189.8000000000002</v>
      </c>
      <c r="H31" s="7">
        <f>SUM(H32:H38)</f>
        <v>2123.1999999999998</v>
      </c>
      <c r="I31" s="7">
        <f>I32+I33+I34+I35+I36+I37+I38</f>
        <v>2579.3000000000002</v>
      </c>
      <c r="J31" s="75">
        <f>J32+J33+J34+J35+J36+J37+J38</f>
        <v>2082</v>
      </c>
      <c r="K31" s="7">
        <f>K32+K33+K34+K35+K36+K37+K38</f>
        <v>2479</v>
      </c>
      <c r="L31" s="7">
        <f>L32+L33+L34+L35+L36+L37+L38</f>
        <v>2519</v>
      </c>
      <c r="M31" s="7">
        <f>M32+M33+M34+M35+M36+M37+M38</f>
        <v>2774</v>
      </c>
      <c r="N31" s="7">
        <f t="shared" si="1"/>
        <v>30729.199999999997</v>
      </c>
    </row>
    <row r="32" spans="1:14" s="3" customFormat="1" ht="29.25" customHeight="1">
      <c r="A32" s="54"/>
      <c r="B32" s="1" t="s">
        <v>22</v>
      </c>
      <c r="C32" s="7">
        <f>C41+C57</f>
        <v>81.8</v>
      </c>
      <c r="D32" s="7">
        <f>D41+D57</f>
        <v>99</v>
      </c>
      <c r="E32" s="7">
        <v>103.8</v>
      </c>
      <c r="F32" s="7">
        <v>89.1</v>
      </c>
      <c r="G32" s="7">
        <v>55.4</v>
      </c>
      <c r="H32" s="7">
        <v>80.5</v>
      </c>
      <c r="I32" s="7">
        <f>I41+I57</f>
        <v>38.5</v>
      </c>
      <c r="J32" s="75">
        <f>J41+J57</f>
        <v>14.6</v>
      </c>
      <c r="K32" s="7">
        <f>K41+K57</f>
        <v>55</v>
      </c>
      <c r="L32" s="7">
        <f>L41+L57</f>
        <v>55</v>
      </c>
      <c r="M32" s="7">
        <f>M41+M57</f>
        <v>55</v>
      </c>
      <c r="N32" s="7">
        <f t="shared" si="1"/>
        <v>727.7</v>
      </c>
    </row>
    <row r="33" spans="1:14" s="3" customFormat="1" ht="37.5" customHeight="1">
      <c r="A33" s="54"/>
      <c r="B33" s="1" t="s">
        <v>5</v>
      </c>
      <c r="C33" s="7">
        <v>180.1</v>
      </c>
      <c r="D33" s="7">
        <f>D43+D58</f>
        <v>38</v>
      </c>
      <c r="E33" s="7">
        <f>E43+E58</f>
        <v>19</v>
      </c>
      <c r="F33" s="7">
        <f>F43+F58</f>
        <v>26.7</v>
      </c>
      <c r="G33" s="7">
        <f>G43+G58</f>
        <v>26.5</v>
      </c>
      <c r="H33" s="7">
        <v>32</v>
      </c>
      <c r="I33" s="7">
        <f>I43+I58</f>
        <v>32</v>
      </c>
      <c r="J33" s="75">
        <f>J43+J58</f>
        <v>0</v>
      </c>
      <c r="K33" s="7">
        <f>K43+K58</f>
        <v>20</v>
      </c>
      <c r="L33" s="7">
        <f>L43+L58</f>
        <v>20</v>
      </c>
      <c r="M33" s="7">
        <f>M43+M58</f>
        <v>20</v>
      </c>
      <c r="N33" s="7">
        <f t="shared" si="1"/>
        <v>414.3</v>
      </c>
    </row>
    <row r="34" spans="1:14" s="3" customFormat="1" ht="31.5" customHeight="1">
      <c r="A34" s="54"/>
      <c r="B34" s="1" t="s">
        <v>7</v>
      </c>
      <c r="C34" s="7">
        <v>556.5</v>
      </c>
      <c r="D34" s="7">
        <f>D45+D59</f>
        <v>1.4</v>
      </c>
      <c r="E34" s="7">
        <v>12</v>
      </c>
      <c r="F34" s="7">
        <f>F45+F59</f>
        <v>0</v>
      </c>
      <c r="G34" s="7">
        <f>G45+G59</f>
        <v>31.3</v>
      </c>
      <c r="H34" s="7">
        <v>6</v>
      </c>
      <c r="I34" s="7">
        <f t="shared" ref="I34:M35" si="3">I45+I59</f>
        <v>63</v>
      </c>
      <c r="J34" s="75">
        <f t="shared" si="3"/>
        <v>0</v>
      </c>
      <c r="K34" s="7">
        <f t="shared" si="3"/>
        <v>8</v>
      </c>
      <c r="L34" s="7">
        <f t="shared" si="3"/>
        <v>8</v>
      </c>
      <c r="M34" s="7">
        <f t="shared" si="3"/>
        <v>8</v>
      </c>
      <c r="N34" s="7">
        <f t="shared" si="1"/>
        <v>694.19999999999993</v>
      </c>
    </row>
    <row r="35" spans="1:14" s="3" customFormat="1" ht="29.45" customHeight="1">
      <c r="A35" s="54"/>
      <c r="B35" s="1" t="s">
        <v>6</v>
      </c>
      <c r="C35" s="7">
        <v>4981.3</v>
      </c>
      <c r="D35" s="7">
        <f>D46+D60</f>
        <v>939.3</v>
      </c>
      <c r="E35" s="7">
        <v>550.70000000000005</v>
      </c>
      <c r="F35" s="7">
        <v>751.3</v>
      </c>
      <c r="G35" s="7">
        <v>172.9</v>
      </c>
      <c r="H35" s="7">
        <v>293.8</v>
      </c>
      <c r="I35" s="7">
        <f t="shared" si="3"/>
        <v>469.7</v>
      </c>
      <c r="J35" s="75">
        <f t="shared" si="3"/>
        <v>0</v>
      </c>
      <c r="K35" s="7">
        <f t="shared" si="3"/>
        <v>8</v>
      </c>
      <c r="L35" s="7">
        <f t="shared" si="3"/>
        <v>8</v>
      </c>
      <c r="M35" s="7">
        <f t="shared" si="3"/>
        <v>8</v>
      </c>
      <c r="N35" s="7">
        <f t="shared" si="1"/>
        <v>8183</v>
      </c>
    </row>
    <row r="36" spans="1:14" s="3" customFormat="1" ht="29.45" customHeight="1">
      <c r="A36" s="54"/>
      <c r="B36" s="1" t="s">
        <v>25</v>
      </c>
      <c r="C36" s="7">
        <f>C69+C44</f>
        <v>16.5</v>
      </c>
      <c r="D36" s="7">
        <f>D69</f>
        <v>0</v>
      </c>
      <c r="E36" s="7">
        <f>E69</f>
        <v>0</v>
      </c>
      <c r="F36" s="7">
        <v>9.3000000000000007</v>
      </c>
      <c r="G36" s="7">
        <f>G69</f>
        <v>16</v>
      </c>
      <c r="H36" s="7">
        <v>0</v>
      </c>
      <c r="I36" s="7">
        <f>I44+I61</f>
        <v>0</v>
      </c>
      <c r="J36" s="75">
        <f>J44+J61</f>
        <v>0</v>
      </c>
      <c r="K36" s="7">
        <f>K44+K61</f>
        <v>10</v>
      </c>
      <c r="L36" s="7">
        <f>L44+L61</f>
        <v>10</v>
      </c>
      <c r="M36" s="7">
        <f>M44+M61</f>
        <v>10</v>
      </c>
      <c r="N36" s="7">
        <f t="shared" si="1"/>
        <v>71.8</v>
      </c>
    </row>
    <row r="37" spans="1:14" s="3" customFormat="1" ht="24.75" customHeight="1">
      <c r="A37" s="54"/>
      <c r="B37" s="32" t="s">
        <v>21</v>
      </c>
      <c r="C37" s="7">
        <v>66.599999999999994</v>
      </c>
      <c r="D37" s="7">
        <v>44</v>
      </c>
      <c r="E37" s="7">
        <v>48.2</v>
      </c>
      <c r="F37" s="7">
        <v>70</v>
      </c>
      <c r="G37" s="7">
        <v>66.3</v>
      </c>
      <c r="H37" s="7">
        <v>44.8</v>
      </c>
      <c r="I37" s="7">
        <f>I62</f>
        <v>34.6</v>
      </c>
      <c r="J37" s="75">
        <f>J62</f>
        <v>5.4</v>
      </c>
      <c r="K37" s="7">
        <f>K62</f>
        <v>88</v>
      </c>
      <c r="L37" s="7">
        <f>L62</f>
        <v>88</v>
      </c>
      <c r="M37" s="7">
        <f>M62</f>
        <v>88</v>
      </c>
      <c r="N37" s="7">
        <f t="shared" si="1"/>
        <v>643.90000000000009</v>
      </c>
    </row>
    <row r="38" spans="1:14" s="3" customFormat="1" ht="30.75" customHeight="1">
      <c r="A38" s="53"/>
      <c r="B38" s="1" t="s">
        <v>4</v>
      </c>
      <c r="C38" s="7">
        <v>1471.6</v>
      </c>
      <c r="D38" s="7">
        <v>1155</v>
      </c>
      <c r="E38" s="7">
        <v>1257.7</v>
      </c>
      <c r="F38" s="7">
        <v>1414</v>
      </c>
      <c r="G38" s="7">
        <v>1821.4</v>
      </c>
      <c r="H38" s="7">
        <v>1666.1</v>
      </c>
      <c r="I38" s="7">
        <f>I40+I54+I63</f>
        <v>1941.5</v>
      </c>
      <c r="J38" s="75">
        <f>J40+J54+J63</f>
        <v>2062</v>
      </c>
      <c r="K38" s="7">
        <f>K40+K54+K63</f>
        <v>2290</v>
      </c>
      <c r="L38" s="7">
        <f>L40+L54+L63</f>
        <v>2330</v>
      </c>
      <c r="M38" s="7">
        <f>M40+M54+M63</f>
        <v>2585</v>
      </c>
      <c r="N38" s="7">
        <f t="shared" si="1"/>
        <v>19994.300000000003</v>
      </c>
    </row>
    <row r="39" spans="1:14" s="3" customFormat="1" ht="19.5" customHeight="1">
      <c r="A39" s="57" t="s">
        <v>53</v>
      </c>
      <c r="B39" s="1" t="s">
        <v>3</v>
      </c>
      <c r="C39" s="7">
        <v>5876.8</v>
      </c>
      <c r="D39" s="7">
        <f>D40+D41+D43+D45+D46</f>
        <v>933.69999999999993</v>
      </c>
      <c r="E39" s="7">
        <v>550.70000000000005</v>
      </c>
      <c r="F39" s="7">
        <v>748.5</v>
      </c>
      <c r="G39" s="7">
        <f>G40+G41+G43+G45+G46</f>
        <v>196.70000000000002</v>
      </c>
      <c r="H39" s="7">
        <v>287.8</v>
      </c>
      <c r="I39" s="7">
        <f>I40+I41+I42+I43+I44+I45+I46</f>
        <v>529.5</v>
      </c>
      <c r="J39" s="75">
        <f>J40+J41+J42+J43+J44+J45+J46</f>
        <v>0</v>
      </c>
      <c r="K39" s="7">
        <f>K40+K41+K42+K43+K44+K45+K46</f>
        <v>0</v>
      </c>
      <c r="L39" s="7">
        <f>L40+L41+L42+L43+L44+L45+L46</f>
        <v>0</v>
      </c>
      <c r="M39" s="7">
        <f>M40+M41+M42+M43+M44+M45+M46</f>
        <v>0</v>
      </c>
      <c r="N39" s="7">
        <f t="shared" si="1"/>
        <v>9123.6999999999989</v>
      </c>
    </row>
    <row r="40" spans="1:14" s="3" customFormat="1" ht="42.75" customHeight="1">
      <c r="A40" s="58"/>
      <c r="B40" s="1" t="s">
        <v>4</v>
      </c>
      <c r="C40" s="7">
        <f>C48</f>
        <v>164.5</v>
      </c>
      <c r="D40" s="7">
        <f>D48</f>
        <v>0</v>
      </c>
      <c r="E40" s="7">
        <v>0</v>
      </c>
      <c r="F40" s="7">
        <v>2.7</v>
      </c>
      <c r="G40" s="7">
        <f>G48</f>
        <v>0</v>
      </c>
      <c r="H40" s="7">
        <v>0</v>
      </c>
      <c r="I40" s="42">
        <v>0</v>
      </c>
      <c r="J40" s="76">
        <v>0</v>
      </c>
      <c r="K40" s="42">
        <v>0</v>
      </c>
      <c r="L40" s="42">
        <v>0</v>
      </c>
      <c r="M40" s="42">
        <v>0</v>
      </c>
      <c r="N40" s="7">
        <f t="shared" si="1"/>
        <v>167.2</v>
      </c>
    </row>
    <row r="41" spans="1:14" s="3" customFormat="1" ht="24.75" customHeight="1">
      <c r="A41" s="58"/>
      <c r="B41" s="1" t="s">
        <v>22</v>
      </c>
      <c r="C41" s="7">
        <v>21</v>
      </c>
      <c r="D41" s="7">
        <v>0</v>
      </c>
      <c r="E41" s="7">
        <v>0</v>
      </c>
      <c r="F41" s="7">
        <v>0</v>
      </c>
      <c r="G41" s="7">
        <v>2</v>
      </c>
      <c r="H41" s="7">
        <v>0</v>
      </c>
      <c r="I41" s="42">
        <v>0</v>
      </c>
      <c r="J41" s="76">
        <v>0</v>
      </c>
      <c r="K41" s="42">
        <v>0</v>
      </c>
      <c r="L41" s="42">
        <v>0</v>
      </c>
      <c r="M41" s="42">
        <v>0</v>
      </c>
      <c r="N41" s="7">
        <f t="shared" si="1"/>
        <v>23</v>
      </c>
    </row>
    <row r="42" spans="1:14" s="3" customFormat="1" ht="23.25" customHeight="1">
      <c r="A42" s="58"/>
      <c r="B42" s="32" t="s">
        <v>21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42">
        <v>0</v>
      </c>
      <c r="J42" s="76">
        <v>0</v>
      </c>
      <c r="K42" s="42">
        <v>0</v>
      </c>
      <c r="L42" s="42">
        <v>0</v>
      </c>
      <c r="M42" s="42">
        <v>0</v>
      </c>
      <c r="N42" s="7">
        <f t="shared" si="1"/>
        <v>0</v>
      </c>
    </row>
    <row r="43" spans="1:14" s="3" customFormat="1" ht="42.75" customHeight="1">
      <c r="A43" s="58"/>
      <c r="B43" s="1" t="s">
        <v>5</v>
      </c>
      <c r="C43" s="7">
        <v>154.1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42">
        <v>0</v>
      </c>
      <c r="J43" s="76">
        <v>0</v>
      </c>
      <c r="K43" s="42">
        <v>0</v>
      </c>
      <c r="L43" s="42">
        <v>0</v>
      </c>
      <c r="M43" s="42">
        <v>0</v>
      </c>
      <c r="N43" s="7">
        <f t="shared" si="1"/>
        <v>154.1</v>
      </c>
    </row>
    <row r="44" spans="1:14" s="3" customFormat="1" ht="42.75" customHeight="1">
      <c r="A44" s="58"/>
      <c r="B44" s="1" t="s">
        <v>25</v>
      </c>
      <c r="C44" s="7">
        <v>12</v>
      </c>
      <c r="D44" s="7">
        <v>0</v>
      </c>
      <c r="E44" s="7">
        <v>0</v>
      </c>
      <c r="F44" s="7">
        <v>0</v>
      </c>
      <c r="G44" s="7">
        <v>0</v>
      </c>
      <c r="H44" s="7">
        <v>0</v>
      </c>
      <c r="I44" s="42">
        <v>0</v>
      </c>
      <c r="J44" s="76">
        <v>0</v>
      </c>
      <c r="K44" s="42">
        <v>0</v>
      </c>
      <c r="L44" s="42">
        <v>0</v>
      </c>
      <c r="M44" s="42">
        <v>0</v>
      </c>
      <c r="N44" s="7">
        <f t="shared" si="1"/>
        <v>12</v>
      </c>
    </row>
    <row r="45" spans="1:14" s="3" customFormat="1" ht="36" customHeight="1">
      <c r="A45" s="58"/>
      <c r="B45" s="1" t="s">
        <v>7</v>
      </c>
      <c r="C45" s="7">
        <v>552</v>
      </c>
      <c r="D45" s="7">
        <v>1.4</v>
      </c>
      <c r="E45" s="7">
        <v>0</v>
      </c>
      <c r="F45" s="7">
        <v>0</v>
      </c>
      <c r="G45" s="7">
        <v>27.8</v>
      </c>
      <c r="H45" s="7">
        <v>0</v>
      </c>
      <c r="I45" s="42">
        <v>63</v>
      </c>
      <c r="J45" s="76">
        <v>0</v>
      </c>
      <c r="K45" s="42">
        <v>0</v>
      </c>
      <c r="L45" s="42">
        <v>0</v>
      </c>
      <c r="M45" s="42">
        <v>0</v>
      </c>
      <c r="N45" s="7">
        <f t="shared" si="1"/>
        <v>644.19999999999993</v>
      </c>
    </row>
    <row r="46" spans="1:14" s="3" customFormat="1" ht="38.25" customHeight="1">
      <c r="A46" s="59"/>
      <c r="B46" s="1" t="s">
        <v>6</v>
      </c>
      <c r="C46" s="7">
        <v>4973.2</v>
      </c>
      <c r="D46" s="7">
        <v>932.3</v>
      </c>
      <c r="E46" s="7">
        <v>550.70000000000005</v>
      </c>
      <c r="F46" s="7">
        <v>745.8</v>
      </c>
      <c r="G46" s="7">
        <v>166.9</v>
      </c>
      <c r="H46" s="7">
        <v>287.8</v>
      </c>
      <c r="I46" s="7">
        <v>466.5</v>
      </c>
      <c r="J46" s="75">
        <f>J53</f>
        <v>0</v>
      </c>
      <c r="K46" s="7">
        <f>K53</f>
        <v>0</v>
      </c>
      <c r="L46" s="7">
        <f>L53</f>
        <v>0</v>
      </c>
      <c r="M46" s="7">
        <f>M53</f>
        <v>0</v>
      </c>
      <c r="N46" s="7">
        <f t="shared" si="1"/>
        <v>8123.2</v>
      </c>
    </row>
    <row r="47" spans="1:14" s="3" customFormat="1" ht="15" customHeight="1">
      <c r="A47" s="58" t="s">
        <v>38</v>
      </c>
      <c r="B47" s="1" t="s">
        <v>3</v>
      </c>
      <c r="C47" s="7">
        <v>5876.8</v>
      </c>
      <c r="D47" s="7">
        <v>933.7</v>
      </c>
      <c r="E47" s="7">
        <v>550.70000000000005</v>
      </c>
      <c r="F47" s="7">
        <f>SUM(F48:F53)</f>
        <v>748.5</v>
      </c>
      <c r="G47" s="7">
        <f>SUM(G48:G53)</f>
        <v>196.70000000000002</v>
      </c>
      <c r="H47" s="7">
        <v>287.8</v>
      </c>
      <c r="I47" s="7">
        <f>I48+I49+I50+I51+I52+I53</f>
        <v>529.5</v>
      </c>
      <c r="J47" s="75">
        <f>J48+J49+J50+J51+J52+J53</f>
        <v>0</v>
      </c>
      <c r="K47" s="7">
        <f>K48+K49+K50+K51+K52+K53</f>
        <v>0</v>
      </c>
      <c r="L47" s="7">
        <f>L48+L49+L50+L51+L52+L53</f>
        <v>0</v>
      </c>
      <c r="M47" s="7">
        <f>M48+M49+M50+M51+M52+M53</f>
        <v>0</v>
      </c>
      <c r="N47" s="7">
        <f t="shared" si="1"/>
        <v>9123.6999999999989</v>
      </c>
    </row>
    <row r="48" spans="1:14" s="3" customFormat="1" ht="37.5" customHeight="1">
      <c r="A48" s="58"/>
      <c r="B48" s="1" t="s">
        <v>4</v>
      </c>
      <c r="C48" s="7">
        <v>164.5</v>
      </c>
      <c r="D48" s="7">
        <v>0</v>
      </c>
      <c r="E48" s="7">
        <v>0</v>
      </c>
      <c r="F48" s="7">
        <v>2.7</v>
      </c>
      <c r="G48" s="7">
        <v>0</v>
      </c>
      <c r="H48" s="7">
        <v>0</v>
      </c>
      <c r="I48" s="42">
        <v>0</v>
      </c>
      <c r="J48" s="76">
        <v>0</v>
      </c>
      <c r="K48" s="42">
        <v>0</v>
      </c>
      <c r="L48" s="42">
        <v>0</v>
      </c>
      <c r="M48" s="42">
        <v>0</v>
      </c>
      <c r="N48" s="7">
        <f t="shared" si="1"/>
        <v>167.2</v>
      </c>
    </row>
    <row r="49" spans="1:14" s="3" customFormat="1" ht="24.75" customHeight="1">
      <c r="A49" s="58"/>
      <c r="B49" s="1" t="s">
        <v>22</v>
      </c>
      <c r="C49" s="7">
        <v>21</v>
      </c>
      <c r="D49" s="7">
        <v>0</v>
      </c>
      <c r="E49" s="7">
        <v>0</v>
      </c>
      <c r="F49" s="7">
        <v>0</v>
      </c>
      <c r="G49" s="7">
        <v>2</v>
      </c>
      <c r="H49" s="7">
        <v>0</v>
      </c>
      <c r="I49" s="42">
        <v>0</v>
      </c>
      <c r="J49" s="76">
        <v>0</v>
      </c>
      <c r="K49" s="42">
        <v>0</v>
      </c>
      <c r="L49" s="42">
        <v>0</v>
      </c>
      <c r="M49" s="42">
        <v>0</v>
      </c>
      <c r="N49" s="7">
        <f t="shared" si="1"/>
        <v>23</v>
      </c>
    </row>
    <row r="50" spans="1:14" s="3" customFormat="1" ht="33" customHeight="1">
      <c r="A50" s="58"/>
      <c r="B50" s="1" t="s">
        <v>5</v>
      </c>
      <c r="C50" s="7">
        <v>154.1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42">
        <v>0</v>
      </c>
      <c r="J50" s="76">
        <v>0</v>
      </c>
      <c r="K50" s="42">
        <v>0</v>
      </c>
      <c r="L50" s="42">
        <v>0</v>
      </c>
      <c r="M50" s="42">
        <v>0</v>
      </c>
      <c r="N50" s="7">
        <f t="shared" si="1"/>
        <v>154.1</v>
      </c>
    </row>
    <row r="51" spans="1:14" s="3" customFormat="1" ht="30">
      <c r="A51" s="58"/>
      <c r="B51" s="1" t="s">
        <v>25</v>
      </c>
      <c r="C51" s="7">
        <v>12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42">
        <v>0</v>
      </c>
      <c r="J51" s="76">
        <v>0</v>
      </c>
      <c r="K51" s="42">
        <v>0</v>
      </c>
      <c r="L51" s="42">
        <v>0</v>
      </c>
      <c r="M51" s="42">
        <v>0</v>
      </c>
      <c r="N51" s="7">
        <f t="shared" si="1"/>
        <v>12</v>
      </c>
    </row>
    <row r="52" spans="1:14" s="3" customFormat="1" ht="30.75" customHeight="1">
      <c r="A52" s="58"/>
      <c r="B52" s="1" t="s">
        <v>7</v>
      </c>
      <c r="C52" s="7">
        <v>552</v>
      </c>
      <c r="D52" s="7">
        <v>1.4</v>
      </c>
      <c r="E52" s="7">
        <v>0</v>
      </c>
      <c r="F52" s="7">
        <v>0</v>
      </c>
      <c r="G52" s="7">
        <v>27.8</v>
      </c>
      <c r="H52" s="7">
        <v>0</v>
      </c>
      <c r="I52" s="42">
        <v>78</v>
      </c>
      <c r="J52" s="76">
        <v>0</v>
      </c>
      <c r="K52" s="42">
        <v>0</v>
      </c>
      <c r="L52" s="42">
        <v>0</v>
      </c>
      <c r="M52" s="42">
        <v>0</v>
      </c>
      <c r="N52" s="7">
        <f t="shared" si="1"/>
        <v>659.19999999999993</v>
      </c>
    </row>
    <row r="53" spans="1:14" s="3" customFormat="1" ht="30">
      <c r="A53" s="59"/>
      <c r="B53" s="1" t="s">
        <v>6</v>
      </c>
      <c r="C53" s="7">
        <v>4973.2</v>
      </c>
      <c r="D53" s="7">
        <v>932.3</v>
      </c>
      <c r="E53" s="7">
        <v>550.70000000000005</v>
      </c>
      <c r="F53" s="7">
        <v>745.8</v>
      </c>
      <c r="G53" s="7">
        <v>166.9</v>
      </c>
      <c r="H53" s="7">
        <v>287.8</v>
      </c>
      <c r="I53" s="42">
        <v>451.5</v>
      </c>
      <c r="J53" s="76">
        <v>0</v>
      </c>
      <c r="K53" s="42">
        <v>0</v>
      </c>
      <c r="L53" s="42">
        <v>0</v>
      </c>
      <c r="M53" s="42">
        <v>0</v>
      </c>
      <c r="N53" s="7">
        <f t="shared" si="1"/>
        <v>8108.2</v>
      </c>
    </row>
    <row r="54" spans="1:14" s="3" customFormat="1" ht="45">
      <c r="A54" s="12" t="s">
        <v>23</v>
      </c>
      <c r="B54" s="1" t="s">
        <v>4</v>
      </c>
      <c r="C54" s="13">
        <v>1302.5999999999999</v>
      </c>
      <c r="D54" s="13">
        <v>1144</v>
      </c>
      <c r="E54" s="13">
        <v>1245.7</v>
      </c>
      <c r="F54" s="13">
        <v>1411.3</v>
      </c>
      <c r="G54" s="13">
        <v>1801.4</v>
      </c>
      <c r="H54" s="13">
        <v>1629.7</v>
      </c>
      <c r="I54" s="13">
        <f>I55</f>
        <v>1912.5</v>
      </c>
      <c r="J54" s="77">
        <f>J55</f>
        <v>2062</v>
      </c>
      <c r="K54" s="13">
        <f>K55</f>
        <v>2260</v>
      </c>
      <c r="L54" s="13">
        <f>L55</f>
        <v>2300</v>
      </c>
      <c r="M54" s="13">
        <f>M55</f>
        <v>2555</v>
      </c>
      <c r="N54" s="7">
        <f t="shared" si="1"/>
        <v>19624.2</v>
      </c>
    </row>
    <row r="55" spans="1:14" s="3" customFormat="1" ht="63" customHeight="1">
      <c r="A55" s="12" t="s">
        <v>24</v>
      </c>
      <c r="B55" s="1" t="s">
        <v>4</v>
      </c>
      <c r="C55" s="13">
        <v>1302.5999999999999</v>
      </c>
      <c r="D55" s="13">
        <v>1144</v>
      </c>
      <c r="E55" s="13">
        <v>1245.7</v>
      </c>
      <c r="F55" s="13">
        <v>1411.3</v>
      </c>
      <c r="G55" s="13">
        <v>1801.4</v>
      </c>
      <c r="H55" s="13">
        <v>1629.7</v>
      </c>
      <c r="I55" s="42">
        <v>1912.5</v>
      </c>
      <c r="J55" s="76">
        <v>2062</v>
      </c>
      <c r="K55" s="42">
        <v>2260</v>
      </c>
      <c r="L55" s="42">
        <v>2300</v>
      </c>
      <c r="M55" s="42">
        <v>2555</v>
      </c>
      <c r="N55" s="7">
        <f t="shared" si="1"/>
        <v>19624.2</v>
      </c>
    </row>
    <row r="56" spans="1:14" s="3" customFormat="1" ht="18.75" customHeight="1">
      <c r="A56" s="55" t="s">
        <v>54</v>
      </c>
      <c r="B56" s="10" t="s">
        <v>3</v>
      </c>
      <c r="C56" s="11">
        <v>175</v>
      </c>
      <c r="D56" s="11">
        <v>199</v>
      </c>
      <c r="E56" s="11">
        <v>195</v>
      </c>
      <c r="F56" s="11">
        <v>200.6</v>
      </c>
      <c r="G56" s="11">
        <v>191.7</v>
      </c>
      <c r="H56" s="11">
        <v>205.7</v>
      </c>
      <c r="I56" s="11">
        <f>I57+I58+I59+I60+I61+I62+I63</f>
        <v>137.30000000000001</v>
      </c>
      <c r="J56" s="78">
        <f>J57+J58+J59+J60+J61+J62+J63</f>
        <v>20</v>
      </c>
      <c r="K56" s="11">
        <f t="shared" ref="K56:N56" si="4">K57+K58+K59+K60+K61+K62+K63</f>
        <v>219</v>
      </c>
      <c r="L56" s="11">
        <f t="shared" ref="L56:M56" si="5">L57+L58+L59+L60+L61+L62+L63</f>
        <v>219</v>
      </c>
      <c r="M56" s="11">
        <f t="shared" si="5"/>
        <v>219</v>
      </c>
      <c r="N56" s="11">
        <f t="shared" si="4"/>
        <v>1981.3000000000002</v>
      </c>
    </row>
    <row r="57" spans="1:14" s="3" customFormat="1" ht="19.5" customHeight="1">
      <c r="A57" s="56"/>
      <c r="B57" s="1" t="s">
        <v>22</v>
      </c>
      <c r="C57" s="11">
        <v>60.8</v>
      </c>
      <c r="D57" s="7">
        <v>99</v>
      </c>
      <c r="E57" s="7">
        <v>103.8</v>
      </c>
      <c r="F57" s="7">
        <v>89.1</v>
      </c>
      <c r="G57" s="11">
        <v>53.4</v>
      </c>
      <c r="H57" s="11">
        <v>80.5</v>
      </c>
      <c r="I57" s="11">
        <f t="shared" ref="I57:M61" si="6">I65</f>
        <v>38.5</v>
      </c>
      <c r="J57" s="78">
        <f t="shared" si="6"/>
        <v>14.6</v>
      </c>
      <c r="K57" s="11">
        <f>K65</f>
        <v>55</v>
      </c>
      <c r="L57" s="11">
        <f t="shared" ref="L57:M57" si="7">L65</f>
        <v>55</v>
      </c>
      <c r="M57" s="11">
        <f t="shared" si="7"/>
        <v>55</v>
      </c>
      <c r="N57" s="7">
        <f t="shared" si="1"/>
        <v>704.7</v>
      </c>
    </row>
    <row r="58" spans="1:14" s="5" customFormat="1" ht="39.75" customHeight="1">
      <c r="A58" s="56"/>
      <c r="B58" s="9" t="s">
        <v>5</v>
      </c>
      <c r="C58" s="11">
        <v>26</v>
      </c>
      <c r="D58" s="7">
        <v>38</v>
      </c>
      <c r="E58" s="7">
        <v>19</v>
      </c>
      <c r="F58" s="7">
        <v>26.7</v>
      </c>
      <c r="G58" s="11">
        <v>26.5</v>
      </c>
      <c r="H58" s="11">
        <v>32</v>
      </c>
      <c r="I58" s="11">
        <f t="shared" si="6"/>
        <v>32</v>
      </c>
      <c r="J58" s="78">
        <f t="shared" si="6"/>
        <v>0</v>
      </c>
      <c r="K58" s="11">
        <f>K66</f>
        <v>20</v>
      </c>
      <c r="L58" s="11">
        <f t="shared" ref="L58:M58" si="8">L66</f>
        <v>20</v>
      </c>
      <c r="M58" s="11">
        <f t="shared" si="8"/>
        <v>20</v>
      </c>
      <c r="N58" s="7">
        <f t="shared" si="1"/>
        <v>260.2</v>
      </c>
    </row>
    <row r="59" spans="1:14" s="5" customFormat="1" ht="37.5" customHeight="1">
      <c r="A59" s="56"/>
      <c r="B59" s="1" t="s">
        <v>7</v>
      </c>
      <c r="C59" s="11">
        <v>4.5</v>
      </c>
      <c r="D59" s="7">
        <v>0</v>
      </c>
      <c r="E59" s="7">
        <v>12</v>
      </c>
      <c r="F59" s="7">
        <v>0</v>
      </c>
      <c r="G59" s="11">
        <v>3.5</v>
      </c>
      <c r="H59" s="11">
        <v>6</v>
      </c>
      <c r="I59" s="11">
        <f t="shared" si="6"/>
        <v>0</v>
      </c>
      <c r="J59" s="78">
        <f t="shared" si="6"/>
        <v>0</v>
      </c>
      <c r="K59" s="11">
        <f>K67</f>
        <v>8</v>
      </c>
      <c r="L59" s="11">
        <f t="shared" ref="L59:M59" si="9">L67</f>
        <v>8</v>
      </c>
      <c r="M59" s="11">
        <f t="shared" si="9"/>
        <v>8</v>
      </c>
      <c r="N59" s="7">
        <f t="shared" si="1"/>
        <v>50</v>
      </c>
    </row>
    <row r="60" spans="1:14" s="3" customFormat="1" ht="38.25" customHeight="1">
      <c r="A60" s="56"/>
      <c r="B60" s="1" t="s">
        <v>6</v>
      </c>
      <c r="C60" s="11">
        <v>8.1</v>
      </c>
      <c r="D60" s="7">
        <v>7</v>
      </c>
      <c r="E60" s="7">
        <v>0</v>
      </c>
      <c r="F60" s="7">
        <v>5.5</v>
      </c>
      <c r="G60" s="11">
        <v>6</v>
      </c>
      <c r="H60" s="11">
        <v>6</v>
      </c>
      <c r="I60" s="11">
        <f t="shared" si="6"/>
        <v>3.2</v>
      </c>
      <c r="J60" s="78">
        <f t="shared" si="6"/>
        <v>0</v>
      </c>
      <c r="K60" s="11">
        <f>K68</f>
        <v>8</v>
      </c>
      <c r="L60" s="11">
        <f t="shared" ref="L60:M60" si="10">L68</f>
        <v>8</v>
      </c>
      <c r="M60" s="11">
        <f t="shared" si="10"/>
        <v>8</v>
      </c>
      <c r="N60" s="7">
        <f t="shared" si="1"/>
        <v>59.800000000000004</v>
      </c>
    </row>
    <row r="61" spans="1:14" s="3" customFormat="1" ht="38.25" customHeight="1">
      <c r="A61" s="56"/>
      <c r="B61" s="1" t="s">
        <v>25</v>
      </c>
      <c r="C61" s="7">
        <v>4.5</v>
      </c>
      <c r="D61" s="7">
        <v>0</v>
      </c>
      <c r="E61" s="7">
        <v>0</v>
      </c>
      <c r="F61" s="7">
        <v>9.3000000000000007</v>
      </c>
      <c r="G61" s="7">
        <v>16</v>
      </c>
      <c r="H61" s="13">
        <v>0</v>
      </c>
      <c r="I61" s="13">
        <f t="shared" si="6"/>
        <v>0</v>
      </c>
      <c r="J61" s="77">
        <f t="shared" si="6"/>
        <v>0</v>
      </c>
      <c r="K61" s="13">
        <f>K69</f>
        <v>10</v>
      </c>
      <c r="L61" s="13">
        <f t="shared" ref="L61:M61" si="11">L69</f>
        <v>10</v>
      </c>
      <c r="M61" s="13">
        <f t="shared" si="11"/>
        <v>10</v>
      </c>
      <c r="N61" s="7">
        <f t="shared" si="1"/>
        <v>59.8</v>
      </c>
    </row>
    <row r="62" spans="1:14" s="3" customFormat="1" ht="16.5" customHeight="1">
      <c r="A62" s="56"/>
      <c r="B62" s="32" t="s">
        <v>21</v>
      </c>
      <c r="C62" s="13">
        <v>66.599999999999994</v>
      </c>
      <c r="D62" s="13">
        <v>44</v>
      </c>
      <c r="E62" s="13">
        <v>48.2</v>
      </c>
      <c r="F62" s="13">
        <v>70</v>
      </c>
      <c r="G62" s="13">
        <v>66.3</v>
      </c>
      <c r="H62" s="13">
        <v>44.8</v>
      </c>
      <c r="I62" s="13">
        <f>I70+I73</f>
        <v>34.6</v>
      </c>
      <c r="J62" s="77">
        <f>J70+J73</f>
        <v>5.4</v>
      </c>
      <c r="K62" s="13">
        <f>K73+K70</f>
        <v>88</v>
      </c>
      <c r="L62" s="13">
        <f t="shared" ref="L62:M62" si="12">L73+L70</f>
        <v>88</v>
      </c>
      <c r="M62" s="13">
        <f t="shared" si="12"/>
        <v>88</v>
      </c>
      <c r="N62" s="7">
        <f t="shared" si="1"/>
        <v>643.90000000000009</v>
      </c>
    </row>
    <row r="63" spans="1:14" s="3" customFormat="1" ht="35.25" customHeight="1">
      <c r="A63" s="52"/>
      <c r="B63" s="1" t="s">
        <v>4</v>
      </c>
      <c r="C63" s="11">
        <v>4.5</v>
      </c>
      <c r="D63" s="11">
        <v>11</v>
      </c>
      <c r="E63" s="11">
        <v>12</v>
      </c>
      <c r="F63" s="7">
        <v>0</v>
      </c>
      <c r="G63" s="11">
        <v>20</v>
      </c>
      <c r="H63" s="11">
        <v>36.4</v>
      </c>
      <c r="I63" s="11">
        <f>I71+I74</f>
        <v>29</v>
      </c>
      <c r="J63" s="78">
        <f>J71+J74</f>
        <v>0</v>
      </c>
      <c r="K63" s="11">
        <f>K71+K74</f>
        <v>30</v>
      </c>
      <c r="L63" s="11">
        <f t="shared" ref="L63:M63" si="13">L71+L74</f>
        <v>30</v>
      </c>
      <c r="M63" s="11">
        <f t="shared" si="13"/>
        <v>30</v>
      </c>
      <c r="N63" s="7">
        <f t="shared" si="1"/>
        <v>202.9</v>
      </c>
    </row>
    <row r="64" spans="1:14" s="3" customFormat="1" ht="19.5" customHeight="1">
      <c r="A64" s="60" t="s">
        <v>19</v>
      </c>
      <c r="B64" s="1" t="s">
        <v>3</v>
      </c>
      <c r="C64" s="11">
        <v>175</v>
      </c>
      <c r="D64" s="11">
        <v>199</v>
      </c>
      <c r="E64" s="11">
        <v>195</v>
      </c>
      <c r="F64" s="11">
        <v>200.6</v>
      </c>
      <c r="G64" s="11">
        <v>191.7</v>
      </c>
      <c r="H64" s="11">
        <v>205.7</v>
      </c>
      <c r="I64" s="11">
        <f>I65+I66+I67+I68+I69+I70+I71</f>
        <v>87.7</v>
      </c>
      <c r="J64" s="78">
        <f>J65+J66+J67+J68+J69+J70+J71</f>
        <v>14.6</v>
      </c>
      <c r="K64" s="11">
        <f>K65+K66+K67+K68+K69+K70+K71</f>
        <v>101</v>
      </c>
      <c r="L64" s="11">
        <f t="shared" ref="L64:M64" si="14">L65+L66+L67+L68+L69+L70+L71</f>
        <v>101</v>
      </c>
      <c r="M64" s="11">
        <f t="shared" si="14"/>
        <v>101</v>
      </c>
      <c r="N64" s="7">
        <f t="shared" si="1"/>
        <v>1572.3</v>
      </c>
    </row>
    <row r="65" spans="1:14" s="3" customFormat="1" ht="24" customHeight="1">
      <c r="A65" s="61"/>
      <c r="B65" s="1" t="s">
        <v>22</v>
      </c>
      <c r="C65" s="7">
        <v>60.8</v>
      </c>
      <c r="D65" s="7">
        <v>99</v>
      </c>
      <c r="E65" s="7">
        <v>103.8</v>
      </c>
      <c r="F65" s="7">
        <v>89.1</v>
      </c>
      <c r="G65" s="7">
        <v>53.4</v>
      </c>
      <c r="H65" s="13">
        <v>80.5</v>
      </c>
      <c r="I65" s="42">
        <v>38.5</v>
      </c>
      <c r="J65" s="76">
        <v>14.6</v>
      </c>
      <c r="K65" s="42">
        <v>55</v>
      </c>
      <c r="L65" s="42">
        <v>55</v>
      </c>
      <c r="M65" s="42">
        <v>55</v>
      </c>
      <c r="N65" s="7">
        <f t="shared" si="1"/>
        <v>704.7</v>
      </c>
    </row>
    <row r="66" spans="1:14" s="3" customFormat="1" ht="47.25" customHeight="1">
      <c r="A66" s="61"/>
      <c r="B66" s="9" t="s">
        <v>5</v>
      </c>
      <c r="C66" s="7">
        <v>26</v>
      </c>
      <c r="D66" s="7">
        <v>38</v>
      </c>
      <c r="E66" s="7">
        <v>19</v>
      </c>
      <c r="F66" s="7">
        <v>26.7</v>
      </c>
      <c r="G66" s="7">
        <v>26.5</v>
      </c>
      <c r="H66" s="13">
        <v>32</v>
      </c>
      <c r="I66" s="42">
        <v>32</v>
      </c>
      <c r="J66" s="76">
        <v>0</v>
      </c>
      <c r="K66" s="42">
        <v>20</v>
      </c>
      <c r="L66" s="42">
        <v>20</v>
      </c>
      <c r="M66" s="42">
        <v>20</v>
      </c>
      <c r="N66" s="7">
        <f t="shared" si="1"/>
        <v>260.2</v>
      </c>
    </row>
    <row r="67" spans="1:14" s="3" customFormat="1" ht="29.45" customHeight="1">
      <c r="A67" s="61"/>
      <c r="B67" s="1" t="s">
        <v>7</v>
      </c>
      <c r="C67" s="7">
        <v>4.5</v>
      </c>
      <c r="D67" s="7">
        <v>0</v>
      </c>
      <c r="E67" s="7">
        <v>12</v>
      </c>
      <c r="F67" s="7">
        <v>0</v>
      </c>
      <c r="G67" s="7">
        <v>3.5</v>
      </c>
      <c r="H67" s="13">
        <v>6</v>
      </c>
      <c r="I67" s="42">
        <v>0</v>
      </c>
      <c r="J67" s="76">
        <v>0</v>
      </c>
      <c r="K67" s="42">
        <v>8</v>
      </c>
      <c r="L67" s="42">
        <v>8</v>
      </c>
      <c r="M67" s="42">
        <v>8</v>
      </c>
      <c r="N67" s="7">
        <f t="shared" si="1"/>
        <v>50</v>
      </c>
    </row>
    <row r="68" spans="1:14" s="3" customFormat="1" ht="30">
      <c r="A68" s="61"/>
      <c r="B68" s="1" t="s">
        <v>6</v>
      </c>
      <c r="C68" s="7">
        <v>8.1</v>
      </c>
      <c r="D68" s="7">
        <v>7</v>
      </c>
      <c r="E68" s="7">
        <v>0</v>
      </c>
      <c r="F68" s="7">
        <v>5.5</v>
      </c>
      <c r="G68" s="7">
        <v>6</v>
      </c>
      <c r="H68" s="13">
        <v>6</v>
      </c>
      <c r="I68" s="42">
        <v>3.2</v>
      </c>
      <c r="J68" s="76">
        <v>0</v>
      </c>
      <c r="K68" s="42">
        <v>8</v>
      </c>
      <c r="L68" s="42">
        <v>8</v>
      </c>
      <c r="M68" s="42">
        <v>8</v>
      </c>
      <c r="N68" s="7">
        <f t="shared" si="1"/>
        <v>59.800000000000004</v>
      </c>
    </row>
    <row r="69" spans="1:14" s="3" customFormat="1" ht="30">
      <c r="A69" s="61"/>
      <c r="B69" s="1" t="s">
        <v>25</v>
      </c>
      <c r="C69" s="7">
        <v>4.5</v>
      </c>
      <c r="D69" s="7">
        <v>0</v>
      </c>
      <c r="E69" s="7">
        <v>0</v>
      </c>
      <c r="F69" s="7">
        <v>9.3000000000000007</v>
      </c>
      <c r="G69" s="7">
        <v>16</v>
      </c>
      <c r="H69" s="13">
        <v>0</v>
      </c>
      <c r="I69" s="42">
        <v>0</v>
      </c>
      <c r="J69" s="76">
        <v>0</v>
      </c>
      <c r="K69" s="42">
        <v>10</v>
      </c>
      <c r="L69" s="42">
        <v>10</v>
      </c>
      <c r="M69" s="42">
        <v>10</v>
      </c>
      <c r="N69" s="7">
        <f t="shared" si="1"/>
        <v>59.8</v>
      </c>
    </row>
    <row r="70" spans="1:14" s="3" customFormat="1" ht="19.5" customHeight="1">
      <c r="A70" s="61"/>
      <c r="B70" s="32" t="s">
        <v>21</v>
      </c>
      <c r="C70" s="13">
        <v>66.599999999999994</v>
      </c>
      <c r="D70" s="13">
        <v>44</v>
      </c>
      <c r="E70" s="13">
        <v>48.2</v>
      </c>
      <c r="F70" s="13">
        <v>70</v>
      </c>
      <c r="G70" s="13">
        <v>66.3</v>
      </c>
      <c r="H70" s="13">
        <v>44.8</v>
      </c>
      <c r="I70" s="42">
        <v>7</v>
      </c>
      <c r="J70" s="76">
        <v>0</v>
      </c>
      <c r="K70" s="42">
        <v>0</v>
      </c>
      <c r="L70" s="42">
        <v>0</v>
      </c>
      <c r="M70" s="42">
        <v>0</v>
      </c>
      <c r="N70" s="7">
        <f t="shared" si="1"/>
        <v>346.90000000000003</v>
      </c>
    </row>
    <row r="71" spans="1:14" s="3" customFormat="1" ht="34.5" customHeight="1">
      <c r="A71" s="62"/>
      <c r="B71" s="1" t="s">
        <v>4</v>
      </c>
      <c r="C71" s="11">
        <v>4.5</v>
      </c>
      <c r="D71" s="11">
        <v>11</v>
      </c>
      <c r="E71" s="11">
        <v>12</v>
      </c>
      <c r="F71" s="7">
        <v>0</v>
      </c>
      <c r="G71" s="7">
        <v>20</v>
      </c>
      <c r="H71" s="13">
        <v>36.4</v>
      </c>
      <c r="I71" s="42">
        <v>7</v>
      </c>
      <c r="J71" s="76">
        <v>0</v>
      </c>
      <c r="K71" s="42">
        <v>0</v>
      </c>
      <c r="L71" s="42">
        <v>0</v>
      </c>
      <c r="M71" s="42">
        <v>0</v>
      </c>
      <c r="N71" s="7">
        <f t="shared" si="1"/>
        <v>90.9</v>
      </c>
    </row>
    <row r="72" spans="1:14" s="3" customFormat="1">
      <c r="A72" s="60" t="s">
        <v>34</v>
      </c>
      <c r="B72" s="1" t="s">
        <v>3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3">
        <f>I73+I74</f>
        <v>49.6</v>
      </c>
      <c r="J72" s="77">
        <f>J73+J74</f>
        <v>5.4</v>
      </c>
      <c r="K72" s="13">
        <f>K73+K74</f>
        <v>118</v>
      </c>
      <c r="L72" s="13">
        <f t="shared" ref="L72:M72" si="15">L73+L74</f>
        <v>118</v>
      </c>
      <c r="M72" s="13">
        <f t="shared" si="15"/>
        <v>118</v>
      </c>
      <c r="N72" s="13">
        <f t="shared" ref="L72:N72" si="16">N73+N74</f>
        <v>409</v>
      </c>
    </row>
    <row r="73" spans="1:14" s="3" customFormat="1" ht="15.75" customHeight="1">
      <c r="A73" s="61"/>
      <c r="B73" s="32" t="s">
        <v>21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42">
        <v>27.6</v>
      </c>
      <c r="J73" s="76">
        <v>5.4</v>
      </c>
      <c r="K73" s="42">
        <v>88</v>
      </c>
      <c r="L73" s="42">
        <v>88</v>
      </c>
      <c r="M73" s="42">
        <v>88</v>
      </c>
      <c r="N73" s="7">
        <f t="shared" ref="N73:N74" si="17">C73+D73+E73+F73+G73+H73+I73+J73+K73+L73+M73</f>
        <v>297</v>
      </c>
    </row>
    <row r="74" spans="1:14" s="3" customFormat="1" ht="35.25" customHeight="1">
      <c r="A74" s="21"/>
      <c r="B74" s="1" t="s">
        <v>4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42">
        <v>22</v>
      </c>
      <c r="J74" s="76">
        <v>0</v>
      </c>
      <c r="K74" s="42">
        <v>30</v>
      </c>
      <c r="L74" s="42">
        <v>30</v>
      </c>
      <c r="M74" s="42">
        <v>30</v>
      </c>
      <c r="N74" s="7">
        <f t="shared" si="17"/>
        <v>112</v>
      </c>
    </row>
    <row r="75" spans="1:14">
      <c r="A75" s="55"/>
    </row>
    <row r="76" spans="1:14">
      <c r="A76" s="56"/>
    </row>
    <row r="77" spans="1:14">
      <c r="A77" s="56"/>
    </row>
    <row r="78" spans="1:14">
      <c r="A78" s="56"/>
    </row>
    <row r="79" spans="1:14">
      <c r="A79" s="56"/>
    </row>
    <row r="80" spans="1:14">
      <c r="A80" s="56"/>
    </row>
    <row r="81" spans="1:1">
      <c r="A81" s="56"/>
    </row>
    <row r="82" spans="1:1">
      <c r="A82" s="56"/>
    </row>
    <row r="83" spans="1:1">
      <c r="A83" s="56"/>
    </row>
    <row r="84" spans="1:1">
      <c r="A84" s="56"/>
    </row>
    <row r="85" spans="1:1">
      <c r="A85" s="56"/>
    </row>
    <row r="86" spans="1:1">
      <c r="A86" s="52"/>
    </row>
  </sheetData>
  <mergeCells count="17">
    <mergeCell ref="K2:N2"/>
    <mergeCell ref="B9:B10"/>
    <mergeCell ref="A3:N3"/>
    <mergeCell ref="A5:A6"/>
    <mergeCell ref="B5:B6"/>
    <mergeCell ref="C5:N5"/>
    <mergeCell ref="A27:A28"/>
    <mergeCell ref="A9:A10"/>
    <mergeCell ref="A31:A38"/>
    <mergeCell ref="A75:A86"/>
    <mergeCell ref="A56:A63"/>
    <mergeCell ref="A20:A25"/>
    <mergeCell ref="A72:A73"/>
    <mergeCell ref="A15:A19"/>
    <mergeCell ref="A47:A53"/>
    <mergeCell ref="A39:A46"/>
    <mergeCell ref="A64:A71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4"/>
  <sheetViews>
    <sheetView tabSelected="1" topLeftCell="A2" zoomScaleNormal="100" workbookViewId="0">
      <selection activeCell="I12" sqref="I12"/>
    </sheetView>
  </sheetViews>
  <sheetFormatPr defaultRowHeight="15"/>
  <cols>
    <col min="1" max="1" width="32.7109375" customWidth="1"/>
    <col min="2" max="2" width="24.5703125" customWidth="1"/>
    <col min="3" max="3" width="10.28515625" customWidth="1"/>
    <col min="4" max="4" width="11.5703125" customWidth="1"/>
    <col min="5" max="5" width="11.42578125" customWidth="1"/>
    <col min="6" max="6" width="12" customWidth="1"/>
    <col min="7" max="7" width="11" customWidth="1"/>
    <col min="8" max="8" width="12.42578125" customWidth="1"/>
    <col min="9" max="9" width="11" customWidth="1"/>
    <col min="10" max="10" width="13" customWidth="1"/>
    <col min="11" max="11" width="13.42578125" customWidth="1"/>
    <col min="12" max="13" width="14.140625" customWidth="1"/>
    <col min="14" max="14" width="12.28515625" customWidth="1"/>
    <col min="15" max="15" width="14.7109375" customWidth="1"/>
    <col min="16" max="16" width="12.28515625" bestFit="1" customWidth="1"/>
  </cols>
  <sheetData>
    <row r="1" spans="1:17" hidden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7" ht="75" customHeight="1">
      <c r="A2" s="4"/>
      <c r="B2" s="4"/>
      <c r="C2" s="4"/>
      <c r="D2" s="4"/>
      <c r="E2" s="4"/>
      <c r="F2" s="4"/>
      <c r="G2" s="50"/>
      <c r="H2" s="48"/>
      <c r="I2" s="48"/>
      <c r="J2" s="48"/>
      <c r="K2" s="48"/>
      <c r="L2" s="70" t="s">
        <v>43</v>
      </c>
      <c r="M2" s="70"/>
      <c r="N2" s="70"/>
      <c r="O2" s="70"/>
    </row>
    <row r="3" spans="1:17" ht="45.75" customHeight="1">
      <c r="A3" s="66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</row>
    <row r="4" spans="1:17" ht="24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7">
      <c r="A5" s="67" t="s">
        <v>8</v>
      </c>
      <c r="B5" s="67" t="s">
        <v>0</v>
      </c>
      <c r="C5" s="15"/>
      <c r="D5" s="68" t="s">
        <v>1</v>
      </c>
      <c r="E5" s="68"/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17" ht="53.25" customHeight="1">
      <c r="A6" s="67"/>
      <c r="B6" s="67"/>
      <c r="C6" s="14" t="s">
        <v>26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6" t="s">
        <v>29</v>
      </c>
      <c r="J6" s="39" t="s">
        <v>30</v>
      </c>
      <c r="K6" s="46" t="s">
        <v>31</v>
      </c>
      <c r="L6" s="46" t="s">
        <v>33</v>
      </c>
      <c r="M6" s="46" t="s">
        <v>37</v>
      </c>
      <c r="N6" s="46" t="s">
        <v>41</v>
      </c>
      <c r="O6" s="46" t="s">
        <v>2</v>
      </c>
    </row>
    <row r="7" spans="1:17">
      <c r="A7" s="14">
        <v>1</v>
      </c>
      <c r="B7" s="14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6">
        <v>9</v>
      </c>
      <c r="J7" s="39">
        <v>10</v>
      </c>
      <c r="K7" s="46">
        <v>11</v>
      </c>
      <c r="L7" s="46">
        <v>12</v>
      </c>
      <c r="M7" s="46">
        <v>13</v>
      </c>
      <c r="N7" s="46">
        <v>14</v>
      </c>
      <c r="O7" s="46">
        <v>15</v>
      </c>
    </row>
    <row r="8" spans="1:17" ht="29.25" customHeight="1">
      <c r="A8" s="74" t="s">
        <v>55</v>
      </c>
      <c r="B8" s="24"/>
      <c r="C8" s="40" t="s">
        <v>2</v>
      </c>
      <c r="D8" s="81">
        <f>D9+D10+D11+D12+D13+D14+D15+D16</f>
        <v>118000.50000000001</v>
      </c>
      <c r="E8" s="81">
        <f>E9+E10+E11+E12+E13+E14+E15+E16</f>
        <v>126309.90000000001</v>
      </c>
      <c r="F8" s="81">
        <f>F9+F10+F11+F12+F13+F14+F15+F16</f>
        <v>155572.79999999999</v>
      </c>
      <c r="G8" s="81">
        <f>G9+G10+G11+G12+G13+G14+G15+G16</f>
        <v>167691.30000000002</v>
      </c>
      <c r="H8" s="81">
        <f>H9+H10+H11+H12+H13+H14+H15+H16</f>
        <v>189178</v>
      </c>
      <c r="I8" s="81">
        <v>212955</v>
      </c>
      <c r="J8" s="81">
        <f>J9+J10+J11+J12+J13+J14+J15+J16</f>
        <v>264309.40000000002</v>
      </c>
      <c r="K8" s="81">
        <f>K9+K10+K11+K12+K13+K14+K15+K16</f>
        <v>245420.9</v>
      </c>
      <c r="L8" s="81">
        <f>L9+L10+L11+L12+L13+L14+L15+L16</f>
        <v>260061.40000000002</v>
      </c>
      <c r="M8" s="81">
        <f>M9+M10+M11+M12+M13+M14+M15+M16</f>
        <v>227776.19999999998</v>
      </c>
      <c r="N8" s="81">
        <f>N9+N10+N11+N12+N13+N14+N15+N16</f>
        <v>228650.7</v>
      </c>
      <c r="O8" s="81">
        <f>SUM(D8:N8)</f>
        <v>2195926.0999999996</v>
      </c>
    </row>
    <row r="9" spans="1:17" ht="61.5" customHeight="1">
      <c r="A9" s="74"/>
      <c r="B9" s="27" t="s">
        <v>4</v>
      </c>
      <c r="C9" s="29" t="s">
        <v>28</v>
      </c>
      <c r="D9" s="30">
        <v>77597.2</v>
      </c>
      <c r="E9" s="30">
        <v>80356.2</v>
      </c>
      <c r="F9" s="30">
        <v>105722.9</v>
      </c>
      <c r="G9" s="30">
        <v>112863</v>
      </c>
      <c r="H9" s="30">
        <v>130908.1</v>
      </c>
      <c r="I9" s="30">
        <v>151946.9</v>
      </c>
      <c r="J9" s="30">
        <f>J36</f>
        <v>192274.2</v>
      </c>
      <c r="K9" s="30">
        <f>K36</f>
        <v>170416.6</v>
      </c>
      <c r="L9" s="30">
        <f>L36</f>
        <v>168808.1</v>
      </c>
      <c r="M9" s="30">
        <f>M36</f>
        <v>134612.79999999999</v>
      </c>
      <c r="N9" s="30">
        <f>N36</f>
        <v>135448.9</v>
      </c>
      <c r="O9" s="28">
        <f t="shared" ref="O9:O69" si="0">SUM(D9:N9)</f>
        <v>1460954.9</v>
      </c>
    </row>
    <row r="10" spans="1:17" ht="52.5" customHeight="1">
      <c r="A10" s="74"/>
      <c r="B10" s="27" t="s">
        <v>4</v>
      </c>
      <c r="C10" s="29" t="s">
        <v>27</v>
      </c>
      <c r="D10" s="28">
        <v>20890</v>
      </c>
      <c r="E10" s="28">
        <v>29152.5</v>
      </c>
      <c r="F10" s="28">
        <v>27986.3</v>
      </c>
      <c r="G10" s="28">
        <v>31358.1</v>
      </c>
      <c r="H10" s="28">
        <v>33333.599999999999</v>
      </c>
      <c r="I10" s="28">
        <v>33098</v>
      </c>
      <c r="J10" s="28">
        <f>J20+J29+J34+J37+J49+J32</f>
        <v>38700.400000000001</v>
      </c>
      <c r="K10" s="28">
        <f>K20+K29+K34+K37+K49+K32</f>
        <v>40911.699999999997</v>
      </c>
      <c r="L10" s="28">
        <f>L20+L29+L34+L37+L49+L32</f>
        <v>49932.3</v>
      </c>
      <c r="M10" s="28">
        <f>M17+M37+M49</f>
        <v>93033.4</v>
      </c>
      <c r="N10" s="28">
        <f>N17+N37+N49</f>
        <v>93012.800000000003</v>
      </c>
      <c r="O10" s="28">
        <f t="shared" si="0"/>
        <v>491409.09999999992</v>
      </c>
      <c r="P10" s="25"/>
      <c r="Q10" s="26"/>
    </row>
    <row r="11" spans="1:17" ht="30" customHeight="1">
      <c r="A11" s="74"/>
      <c r="B11" s="31" t="s">
        <v>21</v>
      </c>
      <c r="C11" s="29" t="s">
        <v>27</v>
      </c>
      <c r="D11" s="30">
        <v>12744.3</v>
      </c>
      <c r="E11" s="30">
        <v>15236.8</v>
      </c>
      <c r="F11" s="30">
        <v>19638.5</v>
      </c>
      <c r="G11" s="30">
        <v>21714</v>
      </c>
      <c r="H11" s="30">
        <v>23405.8</v>
      </c>
      <c r="I11" s="30">
        <v>25776.2</v>
      </c>
      <c r="J11" s="30">
        <f>J21+J48</f>
        <v>32027.1</v>
      </c>
      <c r="K11" s="30">
        <f>K21+K48</f>
        <v>33001.200000000004</v>
      </c>
      <c r="L11" s="30">
        <f>L21+L48</f>
        <v>39720</v>
      </c>
      <c r="M11" s="30">
        <f>M48</f>
        <v>30</v>
      </c>
      <c r="N11" s="30">
        <f>N48</f>
        <v>88</v>
      </c>
      <c r="O11" s="28">
        <f t="shared" si="0"/>
        <v>223381.90000000002</v>
      </c>
    </row>
    <row r="12" spans="1:17" ht="30" customHeight="1">
      <c r="A12" s="74"/>
      <c r="B12" s="27" t="s">
        <v>22</v>
      </c>
      <c r="C12" s="29" t="s">
        <v>27</v>
      </c>
      <c r="D12" s="30">
        <v>96.8</v>
      </c>
      <c r="E12" s="30">
        <v>288.7</v>
      </c>
      <c r="F12" s="30">
        <v>122.6</v>
      </c>
      <c r="G12" s="30">
        <v>578.29999999999995</v>
      </c>
      <c r="H12" s="30">
        <v>571.70000000000005</v>
      </c>
      <c r="I12" s="30">
        <v>661.5</v>
      </c>
      <c r="J12" s="30">
        <f>J23+J28+J43</f>
        <v>312</v>
      </c>
      <c r="K12" s="30">
        <f>K23+K28+K43</f>
        <v>168.4</v>
      </c>
      <c r="L12" s="30">
        <f>L23+L28+L43</f>
        <v>1555</v>
      </c>
      <c r="M12" s="30">
        <f t="shared" ref="M12:N14" si="1">M43</f>
        <v>55</v>
      </c>
      <c r="N12" s="30">
        <f t="shared" si="1"/>
        <v>55</v>
      </c>
      <c r="O12" s="28">
        <f t="shared" si="0"/>
        <v>4465</v>
      </c>
    </row>
    <row r="13" spans="1:17" ht="66" customHeight="1">
      <c r="A13" s="74"/>
      <c r="B13" s="27" t="s">
        <v>5</v>
      </c>
      <c r="C13" s="29" t="s">
        <v>27</v>
      </c>
      <c r="D13" s="30">
        <v>180.1</v>
      </c>
      <c r="E13" s="30">
        <v>38</v>
      </c>
      <c r="F13" s="30">
        <v>1320</v>
      </c>
      <c r="G13" s="30">
        <v>26.7</v>
      </c>
      <c r="H13" s="30">
        <v>26.5</v>
      </c>
      <c r="I13" s="30">
        <v>32</v>
      </c>
      <c r="J13" s="30">
        <f>J25+J44</f>
        <v>32</v>
      </c>
      <c r="K13" s="30">
        <f>K25+K44</f>
        <v>0</v>
      </c>
      <c r="L13" s="30">
        <f>L25+L44</f>
        <v>20</v>
      </c>
      <c r="M13" s="30">
        <f t="shared" si="1"/>
        <v>19</v>
      </c>
      <c r="N13" s="30">
        <f t="shared" si="1"/>
        <v>20</v>
      </c>
      <c r="O13" s="28">
        <f t="shared" si="0"/>
        <v>1714.3</v>
      </c>
    </row>
    <row r="14" spans="1:17" ht="48.75" customHeight="1">
      <c r="A14" s="74"/>
      <c r="B14" s="27" t="s">
        <v>7</v>
      </c>
      <c r="C14" s="29" t="s">
        <v>27</v>
      </c>
      <c r="D14" s="30">
        <v>558.1</v>
      </c>
      <c r="E14" s="30">
        <v>1.6</v>
      </c>
      <c r="F14" s="30">
        <v>12</v>
      </c>
      <c r="G14" s="30">
        <v>3</v>
      </c>
      <c r="H14" s="30">
        <v>31.3</v>
      </c>
      <c r="I14" s="30">
        <v>43.7</v>
      </c>
      <c r="J14" s="30">
        <f>J24+J30+J45</f>
        <v>114</v>
      </c>
      <c r="K14" s="30">
        <f>K24+K30+K45</f>
        <v>0</v>
      </c>
      <c r="L14" s="30">
        <f>L24+L30+L45</f>
        <v>8</v>
      </c>
      <c r="M14" s="30">
        <f t="shared" si="1"/>
        <v>8</v>
      </c>
      <c r="N14" s="30">
        <f t="shared" si="1"/>
        <v>8</v>
      </c>
      <c r="O14" s="28">
        <f t="shared" si="0"/>
        <v>787.7</v>
      </c>
    </row>
    <row r="15" spans="1:17" ht="36.75" customHeight="1">
      <c r="A15" s="74"/>
      <c r="B15" s="27" t="s">
        <v>25</v>
      </c>
      <c r="C15" s="29" t="s">
        <v>27</v>
      </c>
      <c r="D15" s="30">
        <v>16.5</v>
      </c>
      <c r="E15" s="30">
        <v>0</v>
      </c>
      <c r="F15" s="30">
        <v>0</v>
      </c>
      <c r="G15" s="30">
        <v>10.1</v>
      </c>
      <c r="H15" s="30">
        <v>16</v>
      </c>
      <c r="I15" s="30">
        <v>0</v>
      </c>
      <c r="J15" s="30">
        <f>J31+J47</f>
        <v>0</v>
      </c>
      <c r="K15" s="30">
        <f>K31+K47</f>
        <v>0</v>
      </c>
      <c r="L15" s="30">
        <f>L31+L47</f>
        <v>10</v>
      </c>
      <c r="M15" s="30">
        <f>M47</f>
        <v>10</v>
      </c>
      <c r="N15" s="30">
        <f>N47</f>
        <v>10</v>
      </c>
      <c r="O15" s="28">
        <f t="shared" si="0"/>
        <v>72.599999999999994</v>
      </c>
    </row>
    <row r="16" spans="1:17" ht="46.5" customHeight="1">
      <c r="A16" s="74"/>
      <c r="B16" s="27" t="s">
        <v>6</v>
      </c>
      <c r="C16" s="29" t="s">
        <v>27</v>
      </c>
      <c r="D16" s="28">
        <v>5917.5</v>
      </c>
      <c r="E16" s="28">
        <v>1236.0999999999999</v>
      </c>
      <c r="F16" s="28">
        <v>770.5</v>
      </c>
      <c r="G16" s="28">
        <v>1138.0999999999999</v>
      </c>
      <c r="H16" s="28">
        <v>885</v>
      </c>
      <c r="I16" s="28">
        <v>1396.7</v>
      </c>
      <c r="J16" s="28">
        <f>J26+J27+J46+J33</f>
        <v>849.7</v>
      </c>
      <c r="K16" s="28">
        <f>K26+K27+K46+K33</f>
        <v>923</v>
      </c>
      <c r="L16" s="28">
        <f>L26+L27+L46+L33</f>
        <v>8</v>
      </c>
      <c r="M16" s="28">
        <f>M46</f>
        <v>8</v>
      </c>
      <c r="N16" s="28">
        <f>N46</f>
        <v>8</v>
      </c>
      <c r="O16" s="28">
        <f t="shared" si="0"/>
        <v>13140.600000000002</v>
      </c>
      <c r="P16" s="17"/>
    </row>
    <row r="17" spans="1:16" ht="30" customHeight="1">
      <c r="A17" s="73" t="s">
        <v>56</v>
      </c>
      <c r="B17" s="38" t="s">
        <v>3</v>
      </c>
      <c r="C17" s="34" t="s">
        <v>2</v>
      </c>
      <c r="D17" s="35">
        <f>D18</f>
        <v>26393.599999999999</v>
      </c>
      <c r="E17" s="35">
        <f>E18</f>
        <v>27941.599999999999</v>
      </c>
      <c r="F17" s="35">
        <v>34598.300000000003</v>
      </c>
      <c r="G17" s="35">
        <v>38266.400000000001</v>
      </c>
      <c r="H17" s="35">
        <f>H18</f>
        <v>41298.800000000003</v>
      </c>
      <c r="I17" s="35">
        <v>44759.6</v>
      </c>
      <c r="J17" s="30">
        <f>J18</f>
        <v>54971.1</v>
      </c>
      <c r="K17" s="30">
        <f>K18</f>
        <v>56535.3</v>
      </c>
      <c r="L17" s="30">
        <f>L18</f>
        <v>65190.3</v>
      </c>
      <c r="M17" s="30">
        <f>M18</f>
        <v>66176</v>
      </c>
      <c r="N17" s="30">
        <f>N18</f>
        <v>67919.3</v>
      </c>
      <c r="O17" s="28">
        <f t="shared" si="0"/>
        <v>524050.3</v>
      </c>
    </row>
    <row r="18" spans="1:16" ht="45.75" customHeight="1">
      <c r="A18" s="73"/>
      <c r="B18" s="38"/>
      <c r="C18" s="34" t="s">
        <v>27</v>
      </c>
      <c r="D18" s="35">
        <f>D19+D22</f>
        <v>26393.599999999999</v>
      </c>
      <c r="E18" s="35">
        <v>27941.599999999999</v>
      </c>
      <c r="F18" s="35">
        <v>34598.300000000003</v>
      </c>
      <c r="G18" s="35">
        <v>38266.400000000001</v>
      </c>
      <c r="H18" s="35">
        <v>41298.800000000003</v>
      </c>
      <c r="I18" s="35">
        <v>44759.6</v>
      </c>
      <c r="J18" s="30">
        <f>J19+J22</f>
        <v>54971.1</v>
      </c>
      <c r="K18" s="30">
        <f>K19+K22</f>
        <v>56535.3</v>
      </c>
      <c r="L18" s="30">
        <f>L19+L22</f>
        <v>65190.3</v>
      </c>
      <c r="M18" s="30">
        <f>M19+M22</f>
        <v>66176</v>
      </c>
      <c r="N18" s="30">
        <f>N19+N22</f>
        <v>67919.3</v>
      </c>
      <c r="O18" s="28">
        <f t="shared" si="0"/>
        <v>524050.3</v>
      </c>
    </row>
    <row r="19" spans="1:16" ht="95.25" customHeight="1">
      <c r="A19" s="47" t="s">
        <v>48</v>
      </c>
      <c r="B19" s="38" t="s">
        <v>3</v>
      </c>
      <c r="C19" s="34" t="s">
        <v>27</v>
      </c>
      <c r="D19" s="35">
        <f>D20+D21</f>
        <v>23237</v>
      </c>
      <c r="E19" s="35">
        <v>26749.7</v>
      </c>
      <c r="F19" s="35">
        <v>32740.400000000001</v>
      </c>
      <c r="G19" s="35">
        <v>37197.599999999999</v>
      </c>
      <c r="H19" s="35">
        <v>39984.199999999997</v>
      </c>
      <c r="I19" s="35">
        <f t="shared" ref="I19:N19" si="2">I20+I21</f>
        <v>43028.4</v>
      </c>
      <c r="J19" s="30">
        <f t="shared" si="2"/>
        <v>54160.7</v>
      </c>
      <c r="K19" s="30">
        <f t="shared" si="2"/>
        <v>55032</v>
      </c>
      <c r="L19" s="30">
        <f t="shared" si="2"/>
        <v>63690.3</v>
      </c>
      <c r="M19" s="30">
        <f t="shared" si="2"/>
        <v>65376</v>
      </c>
      <c r="N19" s="30">
        <f t="shared" si="2"/>
        <v>67119.3</v>
      </c>
      <c r="O19" s="28">
        <f t="shared" si="0"/>
        <v>508315.6</v>
      </c>
    </row>
    <row r="20" spans="1:16" ht="82.5" customHeight="1">
      <c r="A20" s="43" t="s">
        <v>14</v>
      </c>
      <c r="B20" s="47" t="s">
        <v>4</v>
      </c>
      <c r="C20" s="34" t="s">
        <v>45</v>
      </c>
      <c r="D20" s="35">
        <v>10559.3</v>
      </c>
      <c r="E20" s="35">
        <v>11556.9</v>
      </c>
      <c r="F20" s="35">
        <v>13150.1</v>
      </c>
      <c r="G20" s="35">
        <v>15553.6</v>
      </c>
      <c r="H20" s="35">
        <v>16644.7</v>
      </c>
      <c r="I20" s="35">
        <v>17297</v>
      </c>
      <c r="J20" s="30">
        <v>22168.2</v>
      </c>
      <c r="K20" s="30">
        <v>22036.2</v>
      </c>
      <c r="L20" s="80">
        <v>24058.3</v>
      </c>
      <c r="M20" s="80">
        <v>24158.7</v>
      </c>
      <c r="N20" s="80">
        <v>24253.4</v>
      </c>
      <c r="O20" s="28">
        <f t="shared" si="0"/>
        <v>201436.4</v>
      </c>
      <c r="P20" s="17"/>
    </row>
    <row r="21" spans="1:16" ht="93.75" customHeight="1">
      <c r="A21" s="47" t="s">
        <v>20</v>
      </c>
      <c r="B21" s="38" t="s">
        <v>21</v>
      </c>
      <c r="C21" s="34" t="s">
        <v>27</v>
      </c>
      <c r="D21" s="35">
        <v>12677.7</v>
      </c>
      <c r="E21" s="35">
        <v>15192.8</v>
      </c>
      <c r="F21" s="35">
        <v>19590.3</v>
      </c>
      <c r="G21" s="35">
        <v>21644</v>
      </c>
      <c r="H21" s="35">
        <v>23339.5</v>
      </c>
      <c r="I21" s="35">
        <v>25731.4</v>
      </c>
      <c r="J21" s="30">
        <v>31992.5</v>
      </c>
      <c r="K21" s="30">
        <v>32995.800000000003</v>
      </c>
      <c r="L21" s="80">
        <v>39632</v>
      </c>
      <c r="M21" s="80">
        <v>41217.300000000003</v>
      </c>
      <c r="N21" s="80">
        <v>42865.9</v>
      </c>
      <c r="O21" s="28">
        <f t="shared" si="0"/>
        <v>306879.2</v>
      </c>
    </row>
    <row r="22" spans="1:16" ht="140.25" customHeight="1">
      <c r="A22" s="47" t="s">
        <v>49</v>
      </c>
      <c r="B22" s="38" t="s">
        <v>3</v>
      </c>
      <c r="C22" s="34" t="s">
        <v>27</v>
      </c>
      <c r="D22" s="35">
        <f>D27+D28+D34+D24+D33+D29</f>
        <v>3156.6</v>
      </c>
      <c r="E22" s="35">
        <v>1191.9000000000001</v>
      </c>
      <c r="F22" s="35">
        <v>1857.9</v>
      </c>
      <c r="G22" s="35">
        <v>1068.8</v>
      </c>
      <c r="H22" s="35">
        <v>1314.6</v>
      </c>
      <c r="I22" s="35">
        <v>1731.2</v>
      </c>
      <c r="J22" s="30">
        <f>J23+J24+J25+J26+J27+J28+J29+J30+J31+J32+J33+J34</f>
        <v>810.4</v>
      </c>
      <c r="K22" s="30">
        <f>K23+K24+K25+K26+K27+K28+K29+K30+K31+K32+K33+K34</f>
        <v>1503.3</v>
      </c>
      <c r="L22" s="30">
        <f>L23+L24+L25+L26+L27+L28+L29+L30+L31+L32+L33+L34</f>
        <v>1500</v>
      </c>
      <c r="M22" s="30">
        <v>800</v>
      </c>
      <c r="N22" s="30">
        <v>800</v>
      </c>
      <c r="O22" s="28">
        <f t="shared" si="0"/>
        <v>15734.699999999999</v>
      </c>
    </row>
    <row r="23" spans="1:16" ht="39.75" customHeight="1">
      <c r="A23" s="71" t="s">
        <v>15</v>
      </c>
      <c r="B23" s="38" t="s">
        <v>22</v>
      </c>
      <c r="C23" s="34" t="s">
        <v>27</v>
      </c>
      <c r="D23" s="35">
        <v>0</v>
      </c>
      <c r="E23" s="35">
        <v>0</v>
      </c>
      <c r="F23" s="35">
        <v>0</v>
      </c>
      <c r="G23" s="35">
        <v>0</v>
      </c>
      <c r="H23" s="35">
        <v>316.10000000000002</v>
      </c>
      <c r="I23" s="35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28">
        <f t="shared" si="0"/>
        <v>316.10000000000002</v>
      </c>
    </row>
    <row r="24" spans="1:16" ht="45" customHeight="1">
      <c r="A24" s="71"/>
      <c r="B24" s="38" t="s">
        <v>7</v>
      </c>
      <c r="C24" s="34" t="s">
        <v>27</v>
      </c>
      <c r="D24" s="35">
        <v>1.5</v>
      </c>
      <c r="E24" s="35">
        <v>0.2</v>
      </c>
      <c r="F24" s="35">
        <v>0</v>
      </c>
      <c r="G24" s="35">
        <v>0</v>
      </c>
      <c r="H24" s="35">
        <v>0</v>
      </c>
      <c r="I24" s="35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28">
        <f t="shared" si="0"/>
        <v>1.7</v>
      </c>
      <c r="P24" s="17"/>
    </row>
    <row r="25" spans="1:16" ht="67.5" customHeight="1">
      <c r="A25" s="71"/>
      <c r="B25" s="36" t="s">
        <v>5</v>
      </c>
      <c r="C25" s="34" t="s">
        <v>27</v>
      </c>
      <c r="D25" s="35">
        <v>0</v>
      </c>
      <c r="E25" s="35">
        <v>0</v>
      </c>
      <c r="F25" s="35">
        <v>1301</v>
      </c>
      <c r="G25" s="35">
        <v>0</v>
      </c>
      <c r="H25" s="35">
        <v>0</v>
      </c>
      <c r="I25" s="35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28">
        <f t="shared" si="0"/>
        <v>1301</v>
      </c>
      <c r="P25" s="17"/>
    </row>
    <row r="26" spans="1:16" ht="32.25" customHeight="1">
      <c r="A26" s="71"/>
      <c r="B26" s="38" t="s">
        <v>35</v>
      </c>
      <c r="C26" s="34" t="s">
        <v>27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0">
        <v>0.9</v>
      </c>
      <c r="K26" s="30">
        <v>0</v>
      </c>
      <c r="L26" s="30">
        <v>0</v>
      </c>
      <c r="M26" s="30">
        <v>0</v>
      </c>
      <c r="N26" s="30">
        <v>0</v>
      </c>
      <c r="O26" s="28">
        <f t="shared" si="0"/>
        <v>0.9</v>
      </c>
      <c r="P26" s="17"/>
    </row>
    <row r="27" spans="1:16" ht="47.25" customHeight="1">
      <c r="A27" s="71"/>
      <c r="B27" s="38" t="s">
        <v>6</v>
      </c>
      <c r="C27" s="34" t="s">
        <v>27</v>
      </c>
      <c r="D27" s="35">
        <v>450.6</v>
      </c>
      <c r="E27" s="35">
        <v>36.5</v>
      </c>
      <c r="F27" s="35">
        <v>46.5</v>
      </c>
      <c r="G27" s="35">
        <v>268.8</v>
      </c>
      <c r="H27" s="35">
        <v>186.4</v>
      </c>
      <c r="I27" s="35">
        <v>274.10000000000002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28">
        <f t="shared" si="0"/>
        <v>1262.9000000000001</v>
      </c>
    </row>
    <row r="28" spans="1:16" ht="33" customHeight="1">
      <c r="A28" s="71" t="s">
        <v>16</v>
      </c>
      <c r="B28" s="38" t="s">
        <v>22</v>
      </c>
      <c r="C28" s="34" t="s">
        <v>27</v>
      </c>
      <c r="D28" s="35">
        <v>15</v>
      </c>
      <c r="E28" s="35">
        <v>189.7</v>
      </c>
      <c r="F28" s="35">
        <v>18.8</v>
      </c>
      <c r="G28" s="35">
        <v>489.2</v>
      </c>
      <c r="H28" s="35">
        <v>200.2</v>
      </c>
      <c r="I28" s="35">
        <v>581</v>
      </c>
      <c r="J28" s="30">
        <v>273.5</v>
      </c>
      <c r="K28" s="30">
        <v>153.80000000000001</v>
      </c>
      <c r="L28" s="80">
        <v>1500</v>
      </c>
      <c r="M28" s="80">
        <v>1500</v>
      </c>
      <c r="N28" s="80">
        <v>1500</v>
      </c>
      <c r="O28" s="28">
        <f t="shared" si="0"/>
        <v>6421.2</v>
      </c>
    </row>
    <row r="29" spans="1:16" ht="33" customHeight="1">
      <c r="A29" s="71"/>
      <c r="B29" s="38" t="s">
        <v>4</v>
      </c>
      <c r="C29" s="34" t="s">
        <v>27</v>
      </c>
      <c r="D29" s="35">
        <v>1903.8</v>
      </c>
      <c r="E29" s="35">
        <v>350</v>
      </c>
      <c r="F29" s="35">
        <v>307.89999999999998</v>
      </c>
      <c r="G29" s="35">
        <v>189</v>
      </c>
      <c r="H29" s="35">
        <v>74.099999999999994</v>
      </c>
      <c r="I29" s="35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28">
        <f t="shared" si="0"/>
        <v>2824.8</v>
      </c>
    </row>
    <row r="30" spans="1:16" ht="33" customHeight="1">
      <c r="A30" s="71"/>
      <c r="B30" s="38" t="s">
        <v>7</v>
      </c>
      <c r="C30" s="34" t="s">
        <v>27</v>
      </c>
      <c r="D30" s="35">
        <v>0</v>
      </c>
      <c r="E30" s="35">
        <v>0</v>
      </c>
      <c r="F30" s="35">
        <v>0</v>
      </c>
      <c r="G30" s="35">
        <v>3</v>
      </c>
      <c r="H30" s="35">
        <v>0</v>
      </c>
      <c r="I30" s="35">
        <v>37.700000000000003</v>
      </c>
      <c r="J30" s="30">
        <v>51</v>
      </c>
      <c r="K30" s="30">
        <v>0</v>
      </c>
      <c r="L30" s="30">
        <v>0</v>
      </c>
      <c r="M30" s="30">
        <v>0</v>
      </c>
      <c r="N30" s="30">
        <v>0</v>
      </c>
      <c r="O30" s="28">
        <f t="shared" si="0"/>
        <v>91.7</v>
      </c>
    </row>
    <row r="31" spans="1:16" ht="33" customHeight="1">
      <c r="A31" s="71"/>
      <c r="B31" s="38" t="s">
        <v>25</v>
      </c>
      <c r="C31" s="34" t="s">
        <v>27</v>
      </c>
      <c r="D31" s="35">
        <v>0</v>
      </c>
      <c r="E31" s="35">
        <v>0</v>
      </c>
      <c r="F31" s="35">
        <v>0</v>
      </c>
      <c r="G31" s="35">
        <v>0.8</v>
      </c>
      <c r="H31" s="35">
        <v>0</v>
      </c>
      <c r="I31" s="35">
        <v>0</v>
      </c>
      <c r="J31" s="30">
        <v>0</v>
      </c>
      <c r="K31" s="30">
        <v>0</v>
      </c>
      <c r="L31" s="30">
        <v>0</v>
      </c>
      <c r="M31" s="30">
        <v>0</v>
      </c>
      <c r="N31" s="30">
        <v>0</v>
      </c>
      <c r="O31" s="28">
        <f t="shared" si="0"/>
        <v>0.8</v>
      </c>
    </row>
    <row r="32" spans="1:16" ht="33" customHeight="1">
      <c r="A32" s="71"/>
      <c r="B32" s="38" t="s">
        <v>36</v>
      </c>
      <c r="C32" s="34" t="s">
        <v>27</v>
      </c>
      <c r="D32" s="35">
        <v>0</v>
      </c>
      <c r="E32" s="35">
        <v>0</v>
      </c>
      <c r="F32" s="35">
        <v>0</v>
      </c>
      <c r="G32" s="35">
        <v>0</v>
      </c>
      <c r="H32" s="35">
        <v>0</v>
      </c>
      <c r="I32" s="35">
        <v>0</v>
      </c>
      <c r="J32" s="30">
        <v>96.3</v>
      </c>
      <c r="K32" s="30">
        <v>423.2</v>
      </c>
      <c r="L32" s="30">
        <v>0</v>
      </c>
      <c r="M32" s="30">
        <v>0</v>
      </c>
      <c r="N32" s="30">
        <v>0</v>
      </c>
      <c r="O32" s="28">
        <f t="shared" si="0"/>
        <v>519.5</v>
      </c>
    </row>
    <row r="33" spans="1:15" ht="57" customHeight="1">
      <c r="A33" s="71"/>
      <c r="B33" s="38" t="s">
        <v>6</v>
      </c>
      <c r="C33" s="34" t="s">
        <v>27</v>
      </c>
      <c r="D33" s="35">
        <v>485.7</v>
      </c>
      <c r="E33" s="35">
        <v>260.3</v>
      </c>
      <c r="F33" s="35">
        <v>173.3</v>
      </c>
      <c r="G33" s="35">
        <v>118</v>
      </c>
      <c r="H33" s="35">
        <v>525.70000000000005</v>
      </c>
      <c r="I33" s="35">
        <v>828.8</v>
      </c>
      <c r="J33" s="30">
        <v>379.1</v>
      </c>
      <c r="K33" s="30">
        <v>923</v>
      </c>
      <c r="L33" s="30">
        <v>0</v>
      </c>
      <c r="M33" s="30">
        <v>0</v>
      </c>
      <c r="N33" s="30">
        <v>0</v>
      </c>
      <c r="O33" s="28">
        <f t="shared" si="0"/>
        <v>3693.9</v>
      </c>
    </row>
    <row r="34" spans="1:15" ht="48" customHeight="1">
      <c r="A34" s="38" t="s">
        <v>17</v>
      </c>
      <c r="B34" s="38" t="s">
        <v>4</v>
      </c>
      <c r="C34" s="34" t="s">
        <v>27</v>
      </c>
      <c r="D34" s="35">
        <v>300</v>
      </c>
      <c r="E34" s="35">
        <v>355.2</v>
      </c>
      <c r="F34" s="35">
        <v>10.4</v>
      </c>
      <c r="G34" s="35">
        <v>0</v>
      </c>
      <c r="H34" s="35">
        <v>12.1</v>
      </c>
      <c r="I34" s="35">
        <v>9.6</v>
      </c>
      <c r="J34" s="30">
        <v>9.6</v>
      </c>
      <c r="K34" s="30">
        <v>3.3</v>
      </c>
      <c r="L34" s="30">
        <v>0</v>
      </c>
      <c r="M34" s="30">
        <v>0</v>
      </c>
      <c r="N34" s="30">
        <v>0</v>
      </c>
      <c r="O34" s="28">
        <f t="shared" si="0"/>
        <v>700.2</v>
      </c>
    </row>
    <row r="35" spans="1:15">
      <c r="A35" s="73" t="s">
        <v>50</v>
      </c>
      <c r="B35" s="38" t="s">
        <v>3</v>
      </c>
      <c r="C35" s="34" t="s">
        <v>2</v>
      </c>
      <c r="D35" s="35">
        <f t="shared" ref="D35:L35" si="3">D36+D37</f>
        <v>84252.5</v>
      </c>
      <c r="E35" s="35">
        <f t="shared" si="3"/>
        <v>96091.599999999991</v>
      </c>
      <c r="F35" s="35">
        <f t="shared" si="3"/>
        <v>118983.09999999999</v>
      </c>
      <c r="G35" s="35">
        <f t="shared" si="3"/>
        <v>127064.5</v>
      </c>
      <c r="H35" s="35">
        <f t="shared" si="3"/>
        <v>145689.4</v>
      </c>
      <c r="I35" s="35">
        <f t="shared" si="3"/>
        <v>166072.19999999998</v>
      </c>
      <c r="J35" s="30">
        <f t="shared" si="3"/>
        <v>206759</v>
      </c>
      <c r="K35" s="30">
        <f t="shared" si="3"/>
        <v>186803.6</v>
      </c>
      <c r="L35" s="30">
        <f t="shared" si="3"/>
        <v>192392.1</v>
      </c>
      <c r="M35" s="30">
        <f>M36+M37</f>
        <v>159140.19999999998</v>
      </c>
      <c r="N35" s="30">
        <f>N36+N37</f>
        <v>157957.4</v>
      </c>
      <c r="O35" s="28">
        <f t="shared" si="0"/>
        <v>1641205.5999999999</v>
      </c>
    </row>
    <row r="36" spans="1:15" ht="45">
      <c r="A36" s="73"/>
      <c r="B36" s="38" t="s">
        <v>4</v>
      </c>
      <c r="C36" s="34" t="s">
        <v>28</v>
      </c>
      <c r="D36" s="35">
        <v>77597.2</v>
      </c>
      <c r="E36" s="35">
        <v>80356.2</v>
      </c>
      <c r="F36" s="35">
        <v>105722.9</v>
      </c>
      <c r="G36" s="35">
        <v>112863</v>
      </c>
      <c r="H36" s="35">
        <v>130908.1</v>
      </c>
      <c r="I36" s="35">
        <v>151946.9</v>
      </c>
      <c r="J36" s="30">
        <f>J38</f>
        <v>192274.2</v>
      </c>
      <c r="K36" s="30">
        <f>K38</f>
        <v>170416.6</v>
      </c>
      <c r="L36" s="30">
        <f>L38</f>
        <v>168808.1</v>
      </c>
      <c r="M36" s="30">
        <f>M38</f>
        <v>134612.79999999999</v>
      </c>
      <c r="N36" s="30">
        <f>N38</f>
        <v>135448.9</v>
      </c>
      <c r="O36" s="28">
        <f t="shared" si="0"/>
        <v>1460954.9</v>
      </c>
    </row>
    <row r="37" spans="1:15" ht="51" customHeight="1">
      <c r="A37" s="72"/>
      <c r="B37" s="38" t="s">
        <v>4</v>
      </c>
      <c r="C37" s="34" t="s">
        <v>27</v>
      </c>
      <c r="D37" s="35">
        <v>6655.3</v>
      </c>
      <c r="E37" s="35">
        <v>15735.4</v>
      </c>
      <c r="F37" s="35">
        <f>F39</f>
        <v>13260.2</v>
      </c>
      <c r="G37" s="35">
        <f>G39</f>
        <v>14201.5</v>
      </c>
      <c r="H37" s="35">
        <v>14781.3</v>
      </c>
      <c r="I37" s="35">
        <v>14125.3</v>
      </c>
      <c r="J37" s="30">
        <v>14484.8</v>
      </c>
      <c r="K37" s="30">
        <f t="shared" ref="K37:N39" si="4">K39</f>
        <v>16387</v>
      </c>
      <c r="L37" s="30">
        <f t="shared" si="4"/>
        <v>23584</v>
      </c>
      <c r="M37" s="30">
        <f t="shared" ref="M37" si="5">M39</f>
        <v>24527.4</v>
      </c>
      <c r="N37" s="30">
        <f t="shared" si="4"/>
        <v>22508.5</v>
      </c>
      <c r="O37" s="28">
        <f t="shared" si="0"/>
        <v>180250.69999999998</v>
      </c>
    </row>
    <row r="38" spans="1:15" ht="45">
      <c r="A38" s="71" t="s">
        <v>51</v>
      </c>
      <c r="B38" s="38" t="s">
        <v>4</v>
      </c>
      <c r="C38" s="34" t="s">
        <v>28</v>
      </c>
      <c r="D38" s="35">
        <v>77597.2</v>
      </c>
      <c r="E38" s="35">
        <v>80356.2</v>
      </c>
      <c r="F38" s="35">
        <v>105722.9</v>
      </c>
      <c r="G38" s="35">
        <v>112863</v>
      </c>
      <c r="H38" s="35">
        <v>130908.1</v>
      </c>
      <c r="I38" s="35">
        <v>151946.9</v>
      </c>
      <c r="J38" s="30">
        <f>J40</f>
        <v>192274.2</v>
      </c>
      <c r="K38" s="30">
        <f t="shared" si="4"/>
        <v>170416.6</v>
      </c>
      <c r="L38" s="30">
        <f t="shared" si="4"/>
        <v>168808.1</v>
      </c>
      <c r="M38" s="30">
        <f t="shared" ref="M38" si="6">M40</f>
        <v>134612.79999999999</v>
      </c>
      <c r="N38" s="30">
        <f t="shared" si="4"/>
        <v>135448.9</v>
      </c>
      <c r="O38" s="28">
        <f t="shared" si="0"/>
        <v>1460954.9</v>
      </c>
    </row>
    <row r="39" spans="1:15" ht="48" customHeight="1">
      <c r="A39" s="71"/>
      <c r="B39" s="38" t="s">
        <v>4</v>
      </c>
      <c r="C39" s="34" t="s">
        <v>27</v>
      </c>
      <c r="D39" s="35">
        <v>6655.3</v>
      </c>
      <c r="E39" s="35">
        <v>15735.4</v>
      </c>
      <c r="F39" s="35">
        <v>13260.2</v>
      </c>
      <c r="G39" s="35">
        <v>14201.5</v>
      </c>
      <c r="H39" s="35">
        <v>14781.3</v>
      </c>
      <c r="I39" s="35">
        <v>14125.3</v>
      </c>
      <c r="J39" s="30">
        <v>14484.8</v>
      </c>
      <c r="K39" s="30">
        <f t="shared" si="4"/>
        <v>16387</v>
      </c>
      <c r="L39" s="30">
        <f t="shared" si="4"/>
        <v>23584</v>
      </c>
      <c r="M39" s="30">
        <f t="shared" ref="M39" si="7">M41</f>
        <v>24527.4</v>
      </c>
      <c r="N39" s="30">
        <f t="shared" si="4"/>
        <v>22508.5</v>
      </c>
      <c r="O39" s="28">
        <f t="shared" si="0"/>
        <v>180250.69999999998</v>
      </c>
    </row>
    <row r="40" spans="1:15" ht="45">
      <c r="A40" s="71" t="s">
        <v>18</v>
      </c>
      <c r="B40" s="38" t="s">
        <v>4</v>
      </c>
      <c r="C40" s="34" t="s">
        <v>28</v>
      </c>
      <c r="D40" s="35">
        <v>77597.2</v>
      </c>
      <c r="E40" s="35">
        <v>80356.2</v>
      </c>
      <c r="F40" s="35">
        <v>105722.9</v>
      </c>
      <c r="G40" s="35">
        <v>112863</v>
      </c>
      <c r="H40" s="35">
        <v>130908.1</v>
      </c>
      <c r="I40" s="35">
        <v>151946.9</v>
      </c>
      <c r="J40" s="30">
        <v>192274.2</v>
      </c>
      <c r="K40" s="30">
        <v>170416.6</v>
      </c>
      <c r="L40" s="30">
        <v>168808.1</v>
      </c>
      <c r="M40" s="30">
        <v>134612.79999999999</v>
      </c>
      <c r="N40" s="30">
        <v>135448.9</v>
      </c>
      <c r="O40" s="28">
        <f t="shared" si="0"/>
        <v>1460954.9</v>
      </c>
    </row>
    <row r="41" spans="1:15" ht="49.5" customHeight="1">
      <c r="A41" s="71"/>
      <c r="B41" s="38" t="s">
        <v>4</v>
      </c>
      <c r="C41" s="34" t="s">
        <v>27</v>
      </c>
      <c r="D41" s="35">
        <v>6655.3</v>
      </c>
      <c r="E41" s="35">
        <v>15735.4</v>
      </c>
      <c r="F41" s="35">
        <v>13260.2</v>
      </c>
      <c r="G41" s="35">
        <v>14201.5</v>
      </c>
      <c r="H41" s="35">
        <v>14781.3</v>
      </c>
      <c r="I41" s="35">
        <v>14125.3</v>
      </c>
      <c r="J41" s="30">
        <v>14484.8</v>
      </c>
      <c r="K41" s="30">
        <v>16387</v>
      </c>
      <c r="L41" s="79">
        <v>23584</v>
      </c>
      <c r="M41" s="79">
        <v>24527.4</v>
      </c>
      <c r="N41" s="79">
        <v>22508.5</v>
      </c>
      <c r="O41" s="28">
        <f t="shared" si="0"/>
        <v>180250.69999999998</v>
      </c>
    </row>
    <row r="42" spans="1:15">
      <c r="A42" s="73" t="s">
        <v>52</v>
      </c>
      <c r="B42" s="33" t="s">
        <v>3</v>
      </c>
      <c r="C42" s="34" t="s">
        <v>2</v>
      </c>
      <c r="D42" s="35">
        <f t="shared" ref="D42:L42" si="8">SUM(D43:D49)</f>
        <v>7354.4</v>
      </c>
      <c r="E42" s="35">
        <f t="shared" si="8"/>
        <v>2276.6999999999998</v>
      </c>
      <c r="F42" s="35">
        <f t="shared" si="8"/>
        <v>1991.4</v>
      </c>
      <c r="G42" s="35">
        <f t="shared" si="8"/>
        <v>2360.3999999999996</v>
      </c>
      <c r="H42" s="35">
        <f t="shared" si="8"/>
        <v>2189.8000000000002</v>
      </c>
      <c r="I42" s="35">
        <f t="shared" si="8"/>
        <v>2123.2000000000003</v>
      </c>
      <c r="J42" s="30">
        <f t="shared" si="8"/>
        <v>2579.3000000000002</v>
      </c>
      <c r="K42" s="30">
        <f t="shared" si="8"/>
        <v>2082</v>
      </c>
      <c r="L42" s="30">
        <f t="shared" si="8"/>
        <v>2479</v>
      </c>
      <c r="M42" s="30">
        <f>M43+M44+M45+M46+M47+M48+M49</f>
        <v>2460</v>
      </c>
      <c r="N42" s="30">
        <f>N43+N44+N45+N46+N47+N48+N49</f>
        <v>2774</v>
      </c>
      <c r="O42" s="28">
        <f t="shared" si="0"/>
        <v>30670.199999999997</v>
      </c>
    </row>
    <row r="43" spans="1:15" ht="30">
      <c r="A43" s="73"/>
      <c r="B43" s="33" t="s">
        <v>22</v>
      </c>
      <c r="C43" s="34" t="s">
        <v>27</v>
      </c>
      <c r="D43" s="35">
        <f t="shared" ref="D43:L43" si="9">D52+D67</f>
        <v>81.8</v>
      </c>
      <c r="E43" s="35">
        <f t="shared" si="9"/>
        <v>99</v>
      </c>
      <c r="F43" s="35">
        <f t="shared" si="9"/>
        <v>103.8</v>
      </c>
      <c r="G43" s="35">
        <f t="shared" si="9"/>
        <v>89.1</v>
      </c>
      <c r="H43" s="35">
        <f t="shared" si="9"/>
        <v>55.4</v>
      </c>
      <c r="I43" s="35">
        <f t="shared" si="9"/>
        <v>80.5</v>
      </c>
      <c r="J43" s="30">
        <f t="shared" si="9"/>
        <v>38.5</v>
      </c>
      <c r="K43" s="30">
        <f t="shared" si="9"/>
        <v>14.6</v>
      </c>
      <c r="L43" s="30">
        <f t="shared" si="9"/>
        <v>55</v>
      </c>
      <c r="M43" s="30">
        <v>55</v>
      </c>
      <c r="N43" s="30">
        <f>N52+N67</f>
        <v>55</v>
      </c>
      <c r="O43" s="28">
        <f t="shared" si="0"/>
        <v>727.7</v>
      </c>
    </row>
    <row r="44" spans="1:15" ht="67.5" customHeight="1">
      <c r="A44" s="73"/>
      <c r="B44" s="33" t="s">
        <v>5</v>
      </c>
      <c r="C44" s="34" t="s">
        <v>27</v>
      </c>
      <c r="D44" s="35">
        <f t="shared" ref="D44:L44" si="10">D53+D68</f>
        <v>180.1</v>
      </c>
      <c r="E44" s="35">
        <f t="shared" si="10"/>
        <v>38</v>
      </c>
      <c r="F44" s="35">
        <f t="shared" si="10"/>
        <v>19</v>
      </c>
      <c r="G44" s="35">
        <f t="shared" si="10"/>
        <v>26.7</v>
      </c>
      <c r="H44" s="35">
        <f t="shared" si="10"/>
        <v>26.5</v>
      </c>
      <c r="I44" s="35">
        <f t="shared" si="10"/>
        <v>32</v>
      </c>
      <c r="J44" s="30">
        <f t="shared" si="10"/>
        <v>32</v>
      </c>
      <c r="K44" s="30">
        <f t="shared" si="10"/>
        <v>0</v>
      </c>
      <c r="L44" s="30">
        <f t="shared" si="10"/>
        <v>20</v>
      </c>
      <c r="M44" s="30">
        <v>19</v>
      </c>
      <c r="N44" s="30">
        <v>20</v>
      </c>
      <c r="O44" s="28">
        <f t="shared" si="0"/>
        <v>413.3</v>
      </c>
    </row>
    <row r="45" spans="1:15" ht="45">
      <c r="A45" s="73"/>
      <c r="B45" s="33" t="s">
        <v>7</v>
      </c>
      <c r="C45" s="34" t="s">
        <v>27</v>
      </c>
      <c r="D45" s="35">
        <f t="shared" ref="D45:L45" si="11">D55+D69</f>
        <v>556.5</v>
      </c>
      <c r="E45" s="35">
        <f t="shared" si="11"/>
        <v>1.4</v>
      </c>
      <c r="F45" s="35">
        <f t="shared" si="11"/>
        <v>12</v>
      </c>
      <c r="G45" s="35">
        <f t="shared" si="11"/>
        <v>0</v>
      </c>
      <c r="H45" s="35">
        <f t="shared" si="11"/>
        <v>31.3</v>
      </c>
      <c r="I45" s="35">
        <f t="shared" si="11"/>
        <v>6</v>
      </c>
      <c r="J45" s="30">
        <f t="shared" si="11"/>
        <v>63</v>
      </c>
      <c r="K45" s="30">
        <f t="shared" si="11"/>
        <v>0</v>
      </c>
      <c r="L45" s="30">
        <f t="shared" si="11"/>
        <v>8</v>
      </c>
      <c r="M45" s="30">
        <v>8</v>
      </c>
      <c r="N45" s="30">
        <v>8</v>
      </c>
      <c r="O45" s="28">
        <f t="shared" si="0"/>
        <v>694.19999999999993</v>
      </c>
    </row>
    <row r="46" spans="1:15" ht="52.5" customHeight="1">
      <c r="A46" s="73"/>
      <c r="B46" s="33" t="s">
        <v>6</v>
      </c>
      <c r="C46" s="34" t="s">
        <v>27</v>
      </c>
      <c r="D46" s="35">
        <f t="shared" ref="D46:L46" si="12">D56+D70</f>
        <v>4981.3</v>
      </c>
      <c r="E46" s="35">
        <f t="shared" si="12"/>
        <v>939.3</v>
      </c>
      <c r="F46" s="35">
        <f t="shared" si="12"/>
        <v>550.70000000000005</v>
      </c>
      <c r="G46" s="35">
        <f t="shared" si="12"/>
        <v>751.3</v>
      </c>
      <c r="H46" s="35">
        <f t="shared" si="12"/>
        <v>172.9</v>
      </c>
      <c r="I46" s="35">
        <f t="shared" si="12"/>
        <v>293.8</v>
      </c>
      <c r="J46" s="30">
        <f t="shared" si="12"/>
        <v>469.7</v>
      </c>
      <c r="K46" s="30">
        <f t="shared" si="12"/>
        <v>0</v>
      </c>
      <c r="L46" s="30">
        <f t="shared" si="12"/>
        <v>8</v>
      </c>
      <c r="M46" s="30">
        <v>8</v>
      </c>
      <c r="N46" s="30">
        <v>8</v>
      </c>
      <c r="O46" s="28">
        <f t="shared" si="0"/>
        <v>8183</v>
      </c>
    </row>
    <row r="47" spans="1:15" ht="34.5" customHeight="1">
      <c r="A47" s="73"/>
      <c r="B47" s="33" t="s">
        <v>25</v>
      </c>
      <c r="C47" s="34" t="s">
        <v>27</v>
      </c>
      <c r="D47" s="35">
        <f t="shared" ref="D47:L47" si="13">D54+D71</f>
        <v>16.5</v>
      </c>
      <c r="E47" s="35">
        <f t="shared" si="13"/>
        <v>0</v>
      </c>
      <c r="F47" s="35">
        <f t="shared" si="13"/>
        <v>0</v>
      </c>
      <c r="G47" s="35">
        <f t="shared" si="13"/>
        <v>9.3000000000000007</v>
      </c>
      <c r="H47" s="35">
        <f t="shared" si="13"/>
        <v>16</v>
      </c>
      <c r="I47" s="35">
        <f t="shared" si="13"/>
        <v>0</v>
      </c>
      <c r="J47" s="30">
        <f t="shared" si="13"/>
        <v>0</v>
      </c>
      <c r="K47" s="30">
        <f t="shared" si="13"/>
        <v>0</v>
      </c>
      <c r="L47" s="30">
        <f t="shared" si="13"/>
        <v>10</v>
      </c>
      <c r="M47" s="30">
        <v>10</v>
      </c>
      <c r="N47" s="30">
        <v>10</v>
      </c>
      <c r="O47" s="28">
        <f t="shared" si="0"/>
        <v>71.8</v>
      </c>
    </row>
    <row r="48" spans="1:15" ht="30">
      <c r="A48" s="73"/>
      <c r="B48" s="33" t="s">
        <v>21</v>
      </c>
      <c r="C48" s="34" t="s">
        <v>27</v>
      </c>
      <c r="D48" s="35">
        <f t="shared" ref="D48:I48" si="14">D80</f>
        <v>66.599999999999994</v>
      </c>
      <c r="E48" s="35">
        <f t="shared" si="14"/>
        <v>44</v>
      </c>
      <c r="F48" s="35">
        <f t="shared" si="14"/>
        <v>48.2</v>
      </c>
      <c r="G48" s="35">
        <f t="shared" si="14"/>
        <v>70</v>
      </c>
      <c r="H48" s="35">
        <f t="shared" si="14"/>
        <v>66.3</v>
      </c>
      <c r="I48" s="35">
        <f t="shared" si="14"/>
        <v>44.8</v>
      </c>
      <c r="J48" s="30">
        <f>J72</f>
        <v>34.6</v>
      </c>
      <c r="K48" s="30">
        <f>K72</f>
        <v>5.4</v>
      </c>
      <c r="L48" s="30">
        <f>L72</f>
        <v>88</v>
      </c>
      <c r="M48" s="30">
        <v>30</v>
      </c>
      <c r="N48" s="30">
        <f>N72</f>
        <v>88</v>
      </c>
      <c r="O48" s="28">
        <f t="shared" si="0"/>
        <v>585.90000000000009</v>
      </c>
    </row>
    <row r="49" spans="1:15" ht="53.25" customHeight="1">
      <c r="A49" s="73"/>
      <c r="B49" s="33" t="s">
        <v>4</v>
      </c>
      <c r="C49" s="34" t="s">
        <v>27</v>
      </c>
      <c r="D49" s="35">
        <f t="shared" ref="D49:I49" si="15">D51+D64+D81</f>
        <v>1471.6</v>
      </c>
      <c r="E49" s="35">
        <f t="shared" si="15"/>
        <v>1155</v>
      </c>
      <c r="F49" s="35">
        <f t="shared" si="15"/>
        <v>1257.7</v>
      </c>
      <c r="G49" s="35">
        <f t="shared" si="15"/>
        <v>1414</v>
      </c>
      <c r="H49" s="35">
        <f t="shared" si="15"/>
        <v>1821.4</v>
      </c>
      <c r="I49" s="35">
        <f t="shared" si="15"/>
        <v>1666.1000000000001</v>
      </c>
      <c r="J49" s="30">
        <f>J51+J64+J73</f>
        <v>1941.5</v>
      </c>
      <c r="K49" s="30">
        <f>K51+K64+K73</f>
        <v>2062</v>
      </c>
      <c r="L49" s="30">
        <f>L51+L64+L73</f>
        <v>2290</v>
      </c>
      <c r="M49" s="30">
        <f>M51+M64+M73</f>
        <v>2330</v>
      </c>
      <c r="N49" s="30">
        <f>N51+N64+N73</f>
        <v>2585</v>
      </c>
      <c r="O49" s="28">
        <f t="shared" si="0"/>
        <v>19994.300000000003</v>
      </c>
    </row>
    <row r="50" spans="1:15" ht="15" customHeight="1">
      <c r="A50" s="71" t="s">
        <v>53</v>
      </c>
      <c r="B50" s="33" t="s">
        <v>3</v>
      </c>
      <c r="C50" s="34" t="s">
        <v>2</v>
      </c>
      <c r="D50" s="35">
        <f>D51+D52+D53+D55+D56+D54</f>
        <v>5876.8</v>
      </c>
      <c r="E50" s="35">
        <f>E51+E52+E53+E55+E56</f>
        <v>933.69999999999993</v>
      </c>
      <c r="F50" s="35">
        <f>F51+F52+F53+F55+F56</f>
        <v>550.70000000000005</v>
      </c>
      <c r="G50" s="35">
        <f>G51+G52+G53+G55+G56</f>
        <v>748.5</v>
      </c>
      <c r="H50" s="35">
        <f>H51+H52+H53+H55+H56</f>
        <v>196.70000000000002</v>
      </c>
      <c r="I50" s="35">
        <v>287.8</v>
      </c>
      <c r="J50" s="30">
        <f>SUM(J51:J56)</f>
        <v>529.5</v>
      </c>
      <c r="K50" s="30">
        <v>0</v>
      </c>
      <c r="L50" s="30">
        <v>0</v>
      </c>
      <c r="M50" s="30">
        <v>0</v>
      </c>
      <c r="N50" s="30">
        <v>0</v>
      </c>
      <c r="O50" s="28">
        <f t="shared" si="0"/>
        <v>9123.6999999999989</v>
      </c>
    </row>
    <row r="51" spans="1:15" ht="51.75" customHeight="1">
      <c r="A51" s="71"/>
      <c r="B51" s="33" t="s">
        <v>4</v>
      </c>
      <c r="C51" s="34" t="s">
        <v>27</v>
      </c>
      <c r="D51" s="35">
        <f>D58</f>
        <v>164.5</v>
      </c>
      <c r="E51" s="35">
        <v>0</v>
      </c>
      <c r="F51" s="35">
        <v>0</v>
      </c>
      <c r="G51" s="35">
        <f>G58</f>
        <v>2.7</v>
      </c>
      <c r="H51" s="35">
        <f>H58</f>
        <v>0</v>
      </c>
      <c r="I51" s="35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28">
        <f t="shared" si="0"/>
        <v>167.2</v>
      </c>
    </row>
    <row r="52" spans="1:15" ht="30">
      <c r="A52" s="71"/>
      <c r="B52" s="33" t="s">
        <v>22</v>
      </c>
      <c r="C52" s="34" t="s">
        <v>27</v>
      </c>
      <c r="D52" s="35">
        <v>21</v>
      </c>
      <c r="E52" s="35">
        <v>0</v>
      </c>
      <c r="F52" s="35">
        <v>0</v>
      </c>
      <c r="G52" s="35">
        <v>0</v>
      </c>
      <c r="H52" s="35">
        <v>2</v>
      </c>
      <c r="I52" s="35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28">
        <f t="shared" si="0"/>
        <v>23</v>
      </c>
    </row>
    <row r="53" spans="1:15" ht="65.25" customHeight="1">
      <c r="A53" s="71"/>
      <c r="B53" s="33" t="s">
        <v>5</v>
      </c>
      <c r="C53" s="34" t="s">
        <v>27</v>
      </c>
      <c r="D53" s="35">
        <v>154.1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28">
        <f t="shared" si="0"/>
        <v>154.1</v>
      </c>
    </row>
    <row r="54" spans="1:15" ht="35.25" customHeight="1">
      <c r="A54" s="71"/>
      <c r="B54" s="33" t="s">
        <v>25</v>
      </c>
      <c r="C54" s="34" t="s">
        <v>27</v>
      </c>
      <c r="D54" s="35">
        <v>12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28">
        <f t="shared" si="0"/>
        <v>12</v>
      </c>
    </row>
    <row r="55" spans="1:15" ht="45">
      <c r="A55" s="71"/>
      <c r="B55" s="33" t="s">
        <v>7</v>
      </c>
      <c r="C55" s="34" t="s">
        <v>27</v>
      </c>
      <c r="D55" s="35">
        <v>552</v>
      </c>
      <c r="E55" s="35">
        <v>1.4</v>
      </c>
      <c r="F55" s="35">
        <v>0</v>
      </c>
      <c r="G55" s="35">
        <v>0</v>
      </c>
      <c r="H55" s="35">
        <v>27.8</v>
      </c>
      <c r="I55" s="35">
        <v>0</v>
      </c>
      <c r="J55" s="30">
        <v>63</v>
      </c>
      <c r="K55" s="30">
        <v>0</v>
      </c>
      <c r="L55" s="30">
        <v>0</v>
      </c>
      <c r="M55" s="30">
        <v>0</v>
      </c>
      <c r="N55" s="30">
        <v>0</v>
      </c>
      <c r="O55" s="28">
        <f t="shared" si="0"/>
        <v>644.19999999999993</v>
      </c>
    </row>
    <row r="56" spans="1:15" ht="45.75" customHeight="1">
      <c r="A56" s="71"/>
      <c r="B56" s="33" t="s">
        <v>6</v>
      </c>
      <c r="C56" s="34" t="s">
        <v>27</v>
      </c>
      <c r="D56" s="35">
        <v>4973.2</v>
      </c>
      <c r="E56" s="35">
        <v>932.3</v>
      </c>
      <c r="F56" s="35">
        <v>550.70000000000005</v>
      </c>
      <c r="G56" s="35">
        <v>745.8</v>
      </c>
      <c r="H56" s="35">
        <v>166.9</v>
      </c>
      <c r="I56" s="35">
        <v>287.8</v>
      </c>
      <c r="J56" s="30">
        <v>466.5</v>
      </c>
      <c r="K56" s="30">
        <v>0</v>
      </c>
      <c r="L56" s="30">
        <v>0</v>
      </c>
      <c r="M56" s="30">
        <v>0</v>
      </c>
      <c r="N56" s="30">
        <v>0</v>
      </c>
      <c r="O56" s="28">
        <f t="shared" si="0"/>
        <v>8123.2</v>
      </c>
    </row>
    <row r="57" spans="1:15">
      <c r="A57" s="71" t="s">
        <v>38</v>
      </c>
      <c r="B57" s="33" t="s">
        <v>3</v>
      </c>
      <c r="C57" s="34" t="s">
        <v>2</v>
      </c>
      <c r="D57" s="35">
        <f>SUM(D58:D63)</f>
        <v>5876.8</v>
      </c>
      <c r="E57" s="35">
        <f t="shared" ref="E57:L57" si="16">SUM(E58:E63)</f>
        <v>933.69999999999993</v>
      </c>
      <c r="F57" s="35">
        <f t="shared" si="16"/>
        <v>550.70000000000005</v>
      </c>
      <c r="G57" s="35">
        <f t="shared" si="16"/>
        <v>748.5</v>
      </c>
      <c r="H57" s="35">
        <f t="shared" si="16"/>
        <v>196.70000000000002</v>
      </c>
      <c r="I57" s="35">
        <f t="shared" si="16"/>
        <v>287.8</v>
      </c>
      <c r="J57" s="30">
        <f t="shared" si="16"/>
        <v>529.5</v>
      </c>
      <c r="K57" s="30">
        <f t="shared" si="16"/>
        <v>0</v>
      </c>
      <c r="L57" s="30">
        <f t="shared" si="16"/>
        <v>0</v>
      </c>
      <c r="M57" s="30">
        <f>SUM(M58:M63)</f>
        <v>0</v>
      </c>
      <c r="N57" s="30">
        <f>SUM(N58:N63)</f>
        <v>0</v>
      </c>
      <c r="O57" s="28">
        <f t="shared" si="0"/>
        <v>9123.6999999999989</v>
      </c>
    </row>
    <row r="58" spans="1:15" ht="45.75" customHeight="1">
      <c r="A58" s="71"/>
      <c r="B58" s="33" t="s">
        <v>4</v>
      </c>
      <c r="C58" s="34" t="s">
        <v>27</v>
      </c>
      <c r="D58" s="35">
        <v>164.5</v>
      </c>
      <c r="E58" s="35">
        <v>0</v>
      </c>
      <c r="F58" s="35">
        <v>0</v>
      </c>
      <c r="G58" s="35">
        <v>2.7</v>
      </c>
      <c r="H58" s="35">
        <v>0</v>
      </c>
      <c r="I58" s="35">
        <v>0</v>
      </c>
      <c r="J58" s="30">
        <v>0</v>
      </c>
      <c r="K58" s="30">
        <v>0</v>
      </c>
      <c r="L58" s="30">
        <v>0</v>
      </c>
      <c r="M58" s="30">
        <v>0</v>
      </c>
      <c r="N58" s="30">
        <v>0</v>
      </c>
      <c r="O58" s="28">
        <f t="shared" si="0"/>
        <v>167.2</v>
      </c>
    </row>
    <row r="59" spans="1:15" ht="30">
      <c r="A59" s="71"/>
      <c r="B59" s="33" t="s">
        <v>22</v>
      </c>
      <c r="C59" s="34" t="s">
        <v>27</v>
      </c>
      <c r="D59" s="35">
        <v>21</v>
      </c>
      <c r="E59" s="35">
        <v>0</v>
      </c>
      <c r="F59" s="35">
        <v>0</v>
      </c>
      <c r="G59" s="35">
        <v>0</v>
      </c>
      <c r="H59" s="35">
        <v>2</v>
      </c>
      <c r="I59" s="35">
        <v>0</v>
      </c>
      <c r="J59" s="30">
        <v>0</v>
      </c>
      <c r="K59" s="30">
        <v>0</v>
      </c>
      <c r="L59" s="30">
        <v>0</v>
      </c>
      <c r="M59" s="30">
        <v>0</v>
      </c>
      <c r="N59" s="30">
        <v>0</v>
      </c>
      <c r="O59" s="28">
        <f t="shared" si="0"/>
        <v>23</v>
      </c>
    </row>
    <row r="60" spans="1:15" ht="60.75" customHeight="1">
      <c r="A60" s="71"/>
      <c r="B60" s="33" t="s">
        <v>5</v>
      </c>
      <c r="C60" s="34" t="s">
        <v>27</v>
      </c>
      <c r="D60" s="35">
        <v>154.1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0">
        <v>0</v>
      </c>
      <c r="K60" s="30">
        <v>0</v>
      </c>
      <c r="L60" s="30">
        <v>0</v>
      </c>
      <c r="M60" s="30">
        <v>0</v>
      </c>
      <c r="N60" s="30">
        <v>0</v>
      </c>
      <c r="O60" s="28">
        <f t="shared" si="0"/>
        <v>154.1</v>
      </c>
    </row>
    <row r="61" spans="1:15" ht="29.25" customHeight="1">
      <c r="A61" s="71"/>
      <c r="B61" s="33" t="s">
        <v>25</v>
      </c>
      <c r="C61" s="34" t="s">
        <v>27</v>
      </c>
      <c r="D61" s="35">
        <v>12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0">
        <v>0</v>
      </c>
      <c r="K61" s="30">
        <v>0</v>
      </c>
      <c r="L61" s="30">
        <v>0</v>
      </c>
      <c r="M61" s="30">
        <v>0</v>
      </c>
      <c r="N61" s="30">
        <v>0</v>
      </c>
      <c r="O61" s="28">
        <f t="shared" si="0"/>
        <v>12</v>
      </c>
    </row>
    <row r="62" spans="1:15" ht="45">
      <c r="A62" s="71"/>
      <c r="B62" s="33" t="s">
        <v>7</v>
      </c>
      <c r="C62" s="34" t="s">
        <v>27</v>
      </c>
      <c r="D62" s="35">
        <v>552</v>
      </c>
      <c r="E62" s="35">
        <v>1.4</v>
      </c>
      <c r="F62" s="35">
        <v>0</v>
      </c>
      <c r="G62" s="35">
        <v>0</v>
      </c>
      <c r="H62" s="35">
        <v>27.8</v>
      </c>
      <c r="I62" s="35">
        <v>0</v>
      </c>
      <c r="J62" s="30">
        <v>78</v>
      </c>
      <c r="K62" s="30">
        <v>0</v>
      </c>
      <c r="L62" s="30">
        <v>0</v>
      </c>
      <c r="M62" s="30">
        <v>0</v>
      </c>
      <c r="N62" s="30">
        <v>0</v>
      </c>
      <c r="O62" s="28">
        <f t="shared" si="0"/>
        <v>659.19999999999993</v>
      </c>
    </row>
    <row r="63" spans="1:15" ht="45">
      <c r="A63" s="71"/>
      <c r="B63" s="33" t="s">
        <v>6</v>
      </c>
      <c r="C63" s="34" t="s">
        <v>27</v>
      </c>
      <c r="D63" s="35">
        <v>4973.2</v>
      </c>
      <c r="E63" s="35">
        <v>932.3</v>
      </c>
      <c r="F63" s="35">
        <v>550.70000000000005</v>
      </c>
      <c r="G63" s="35">
        <v>745.8</v>
      </c>
      <c r="H63" s="35">
        <v>166.9</v>
      </c>
      <c r="I63" s="35">
        <v>287.8</v>
      </c>
      <c r="J63" s="30">
        <v>451.5</v>
      </c>
      <c r="K63" s="30">
        <v>0</v>
      </c>
      <c r="L63" s="30">
        <v>0</v>
      </c>
      <c r="M63" s="30">
        <v>0</v>
      </c>
      <c r="N63" s="30">
        <v>0</v>
      </c>
      <c r="O63" s="28">
        <f t="shared" si="0"/>
        <v>8108.2</v>
      </c>
    </row>
    <row r="64" spans="1:15" ht="63" customHeight="1">
      <c r="A64" s="33" t="s">
        <v>32</v>
      </c>
      <c r="B64" s="33" t="s">
        <v>4</v>
      </c>
      <c r="C64" s="34" t="s">
        <v>27</v>
      </c>
      <c r="D64" s="35">
        <v>1302.5999999999999</v>
      </c>
      <c r="E64" s="35">
        <v>1144</v>
      </c>
      <c r="F64" s="35">
        <v>1245.7</v>
      </c>
      <c r="G64" s="35">
        <v>1411.3</v>
      </c>
      <c r="H64" s="35">
        <v>1801.4</v>
      </c>
      <c r="I64" s="35">
        <v>1629.7</v>
      </c>
      <c r="J64" s="30">
        <f>J65</f>
        <v>1912.5</v>
      </c>
      <c r="K64" s="30">
        <f>K65</f>
        <v>2062</v>
      </c>
      <c r="L64" s="30">
        <f>L65</f>
        <v>2260</v>
      </c>
      <c r="M64" s="30">
        <f>M65</f>
        <v>2300</v>
      </c>
      <c r="N64" s="30">
        <f>N65</f>
        <v>2555</v>
      </c>
      <c r="O64" s="28">
        <f t="shared" si="0"/>
        <v>19624.2</v>
      </c>
    </row>
    <row r="65" spans="1:16" ht="63.75" customHeight="1">
      <c r="A65" s="33" t="s">
        <v>24</v>
      </c>
      <c r="B65" s="33" t="s">
        <v>4</v>
      </c>
      <c r="C65" s="34" t="s">
        <v>27</v>
      </c>
      <c r="D65" s="35">
        <v>1302.5999999999999</v>
      </c>
      <c r="E65" s="35">
        <v>1144</v>
      </c>
      <c r="F65" s="35">
        <v>1245.7</v>
      </c>
      <c r="G65" s="35">
        <v>1411.3</v>
      </c>
      <c r="H65" s="35">
        <v>1801.4</v>
      </c>
      <c r="I65" s="35">
        <v>1629.7</v>
      </c>
      <c r="J65" s="30">
        <v>1912.5</v>
      </c>
      <c r="K65" s="30">
        <v>2062</v>
      </c>
      <c r="L65" s="79">
        <v>2260</v>
      </c>
      <c r="M65" s="79">
        <v>2300</v>
      </c>
      <c r="N65" s="79">
        <v>2555</v>
      </c>
      <c r="O65" s="28">
        <f t="shared" si="0"/>
        <v>19624.2</v>
      </c>
      <c r="P65" s="17"/>
    </row>
    <row r="66" spans="1:16">
      <c r="A66" s="71" t="s">
        <v>54</v>
      </c>
      <c r="B66" s="33" t="s">
        <v>3</v>
      </c>
      <c r="C66" s="34" t="s">
        <v>2</v>
      </c>
      <c r="D66" s="37">
        <f t="shared" ref="D66:L66" si="17">D67+D68+D69+D70+D73+D71+D72</f>
        <v>175</v>
      </c>
      <c r="E66" s="37">
        <f t="shared" si="17"/>
        <v>199</v>
      </c>
      <c r="F66" s="37">
        <f t="shared" si="17"/>
        <v>195</v>
      </c>
      <c r="G66" s="37">
        <f t="shared" si="17"/>
        <v>200.6</v>
      </c>
      <c r="H66" s="37">
        <f>H67+H68+H69+H70+H73+H71+H72</f>
        <v>191.7</v>
      </c>
      <c r="I66" s="37">
        <f t="shared" si="17"/>
        <v>205.7</v>
      </c>
      <c r="J66" s="28">
        <f t="shared" si="17"/>
        <v>137.30000000000001</v>
      </c>
      <c r="K66" s="28">
        <f t="shared" si="17"/>
        <v>20</v>
      </c>
      <c r="L66" s="28">
        <f t="shared" si="17"/>
        <v>219</v>
      </c>
      <c r="M66" s="28">
        <f>M67+M68+M69+M70+M73+M71+M72</f>
        <v>219</v>
      </c>
      <c r="N66" s="28">
        <f>N67+N68+N69+N70+N73+N71+N72</f>
        <v>219</v>
      </c>
      <c r="O66" s="28">
        <f t="shared" si="0"/>
        <v>1981.3</v>
      </c>
    </row>
    <row r="67" spans="1:16" ht="30">
      <c r="A67" s="72"/>
      <c r="B67" s="33" t="s">
        <v>22</v>
      </c>
      <c r="C67" s="34" t="s">
        <v>27</v>
      </c>
      <c r="D67" s="37">
        <f>D75</f>
        <v>60.8</v>
      </c>
      <c r="E67" s="37">
        <f t="shared" ref="E67:L67" si="18">E75</f>
        <v>99</v>
      </c>
      <c r="F67" s="37">
        <f t="shared" si="18"/>
        <v>103.8</v>
      </c>
      <c r="G67" s="37">
        <f t="shared" si="18"/>
        <v>89.1</v>
      </c>
      <c r="H67" s="37">
        <f t="shared" si="18"/>
        <v>53.4</v>
      </c>
      <c r="I67" s="37">
        <f t="shared" si="18"/>
        <v>80.5</v>
      </c>
      <c r="J67" s="28">
        <f t="shared" si="18"/>
        <v>38.5</v>
      </c>
      <c r="K67" s="28">
        <f t="shared" si="18"/>
        <v>14.6</v>
      </c>
      <c r="L67" s="28">
        <f t="shared" si="18"/>
        <v>55</v>
      </c>
      <c r="M67" s="28">
        <f t="shared" ref="M67:N71" si="19">M75</f>
        <v>55</v>
      </c>
      <c r="N67" s="28">
        <f t="shared" si="19"/>
        <v>55</v>
      </c>
      <c r="O67" s="28">
        <f t="shared" si="0"/>
        <v>704.7</v>
      </c>
    </row>
    <row r="68" spans="1:16" ht="66.75" customHeight="1">
      <c r="A68" s="72"/>
      <c r="B68" s="36" t="s">
        <v>5</v>
      </c>
      <c r="C68" s="34" t="s">
        <v>27</v>
      </c>
      <c r="D68" s="37">
        <f>D76</f>
        <v>26</v>
      </c>
      <c r="E68" s="37">
        <f t="shared" ref="E68:L68" si="20">E76</f>
        <v>38</v>
      </c>
      <c r="F68" s="37">
        <f t="shared" si="20"/>
        <v>19</v>
      </c>
      <c r="G68" s="37">
        <f t="shared" si="20"/>
        <v>26.7</v>
      </c>
      <c r="H68" s="37">
        <f t="shared" si="20"/>
        <v>26.5</v>
      </c>
      <c r="I68" s="37">
        <f t="shared" si="20"/>
        <v>32</v>
      </c>
      <c r="J68" s="28">
        <f t="shared" si="20"/>
        <v>32</v>
      </c>
      <c r="K68" s="28">
        <f t="shared" si="20"/>
        <v>0</v>
      </c>
      <c r="L68" s="28">
        <f t="shared" si="20"/>
        <v>20</v>
      </c>
      <c r="M68" s="28">
        <f t="shared" si="19"/>
        <v>20</v>
      </c>
      <c r="N68" s="28">
        <f t="shared" si="19"/>
        <v>20</v>
      </c>
      <c r="O68" s="28">
        <f t="shared" si="0"/>
        <v>260.2</v>
      </c>
    </row>
    <row r="69" spans="1:16" ht="45">
      <c r="A69" s="72"/>
      <c r="B69" s="33" t="s">
        <v>7</v>
      </c>
      <c r="C69" s="34" t="s">
        <v>27</v>
      </c>
      <c r="D69" s="37">
        <f>D77</f>
        <v>4.5</v>
      </c>
      <c r="E69" s="37">
        <f t="shared" ref="E69:L69" si="21">E77</f>
        <v>0</v>
      </c>
      <c r="F69" s="37">
        <f t="shared" si="21"/>
        <v>12</v>
      </c>
      <c r="G69" s="37">
        <f t="shared" si="21"/>
        <v>0</v>
      </c>
      <c r="H69" s="37">
        <f t="shared" si="21"/>
        <v>3.5</v>
      </c>
      <c r="I69" s="37">
        <f t="shared" si="21"/>
        <v>6</v>
      </c>
      <c r="J69" s="28">
        <f t="shared" si="21"/>
        <v>0</v>
      </c>
      <c r="K69" s="28">
        <f t="shared" si="21"/>
        <v>0</v>
      </c>
      <c r="L69" s="28">
        <f t="shared" si="21"/>
        <v>8</v>
      </c>
      <c r="M69" s="28">
        <f t="shared" si="19"/>
        <v>8</v>
      </c>
      <c r="N69" s="28">
        <f t="shared" si="19"/>
        <v>8</v>
      </c>
      <c r="O69" s="28">
        <f t="shared" si="0"/>
        <v>50</v>
      </c>
    </row>
    <row r="70" spans="1:16" ht="49.5" customHeight="1">
      <c r="A70" s="72"/>
      <c r="B70" s="33" t="s">
        <v>6</v>
      </c>
      <c r="C70" s="34" t="s">
        <v>27</v>
      </c>
      <c r="D70" s="37">
        <f>D78</f>
        <v>8.1</v>
      </c>
      <c r="E70" s="37">
        <f t="shared" ref="E70:L70" si="22">E78</f>
        <v>7</v>
      </c>
      <c r="F70" s="37">
        <f t="shared" si="22"/>
        <v>0</v>
      </c>
      <c r="G70" s="37">
        <f t="shared" si="22"/>
        <v>5.5</v>
      </c>
      <c r="H70" s="37">
        <f t="shared" si="22"/>
        <v>6</v>
      </c>
      <c r="I70" s="37">
        <f t="shared" si="22"/>
        <v>6</v>
      </c>
      <c r="J70" s="28">
        <f t="shared" si="22"/>
        <v>3.2</v>
      </c>
      <c r="K70" s="28">
        <f t="shared" si="22"/>
        <v>0</v>
      </c>
      <c r="L70" s="28">
        <f t="shared" si="22"/>
        <v>8</v>
      </c>
      <c r="M70" s="28">
        <f t="shared" si="19"/>
        <v>8</v>
      </c>
      <c r="N70" s="28">
        <f t="shared" si="19"/>
        <v>8</v>
      </c>
      <c r="O70" s="28">
        <f t="shared" ref="O70:O84" si="23">SUM(D70:N70)</f>
        <v>59.800000000000004</v>
      </c>
    </row>
    <row r="71" spans="1:16" ht="30.75" customHeight="1">
      <c r="A71" s="72"/>
      <c r="B71" s="33" t="s">
        <v>25</v>
      </c>
      <c r="C71" s="34" t="s">
        <v>27</v>
      </c>
      <c r="D71" s="35">
        <f>D79</f>
        <v>4.5</v>
      </c>
      <c r="E71" s="35">
        <f t="shared" ref="E71:L71" si="24">E79</f>
        <v>0</v>
      </c>
      <c r="F71" s="35">
        <f t="shared" si="24"/>
        <v>0</v>
      </c>
      <c r="G71" s="35">
        <f t="shared" si="24"/>
        <v>9.3000000000000007</v>
      </c>
      <c r="H71" s="35">
        <f t="shared" si="24"/>
        <v>16</v>
      </c>
      <c r="I71" s="35">
        <f t="shared" si="24"/>
        <v>0</v>
      </c>
      <c r="J71" s="30">
        <f t="shared" si="24"/>
        <v>0</v>
      </c>
      <c r="K71" s="30">
        <f t="shared" si="24"/>
        <v>0</v>
      </c>
      <c r="L71" s="30">
        <f t="shared" si="24"/>
        <v>10</v>
      </c>
      <c r="M71" s="30">
        <f t="shared" si="19"/>
        <v>10</v>
      </c>
      <c r="N71" s="30">
        <f t="shared" si="19"/>
        <v>10</v>
      </c>
      <c r="O71" s="28">
        <f t="shared" si="23"/>
        <v>59.8</v>
      </c>
    </row>
    <row r="72" spans="1:16" ht="30">
      <c r="A72" s="72"/>
      <c r="B72" s="33" t="s">
        <v>21</v>
      </c>
      <c r="C72" s="34" t="s">
        <v>27</v>
      </c>
      <c r="D72" s="35">
        <f>D80+D83</f>
        <v>66.599999999999994</v>
      </c>
      <c r="E72" s="35">
        <f t="shared" ref="E72:L72" si="25">E80+E83</f>
        <v>44</v>
      </c>
      <c r="F72" s="35">
        <f t="shared" si="25"/>
        <v>48.2</v>
      </c>
      <c r="G72" s="35">
        <f t="shared" si="25"/>
        <v>70</v>
      </c>
      <c r="H72" s="35">
        <f t="shared" si="25"/>
        <v>66.3</v>
      </c>
      <c r="I72" s="35">
        <f t="shared" si="25"/>
        <v>44.8</v>
      </c>
      <c r="J72" s="30">
        <f t="shared" si="25"/>
        <v>34.6</v>
      </c>
      <c r="K72" s="30">
        <f t="shared" si="25"/>
        <v>5.4</v>
      </c>
      <c r="L72" s="30">
        <f t="shared" si="25"/>
        <v>88</v>
      </c>
      <c r="M72" s="30">
        <f>M80+M83</f>
        <v>88</v>
      </c>
      <c r="N72" s="30">
        <f>N80+N83</f>
        <v>88</v>
      </c>
      <c r="O72" s="28">
        <f t="shared" si="23"/>
        <v>643.90000000000009</v>
      </c>
    </row>
    <row r="73" spans="1:16" ht="47.25" customHeight="1">
      <c r="A73" s="72"/>
      <c r="B73" s="33" t="s">
        <v>4</v>
      </c>
      <c r="C73" s="34" t="s">
        <v>27</v>
      </c>
      <c r="D73" s="35">
        <f>D81+D84</f>
        <v>4.5</v>
      </c>
      <c r="E73" s="35">
        <f t="shared" ref="E73:L73" si="26">E81+E84</f>
        <v>11</v>
      </c>
      <c r="F73" s="35">
        <f t="shared" si="26"/>
        <v>12</v>
      </c>
      <c r="G73" s="35">
        <f t="shared" si="26"/>
        <v>0</v>
      </c>
      <c r="H73" s="35">
        <f t="shared" si="26"/>
        <v>20</v>
      </c>
      <c r="I73" s="35">
        <f t="shared" si="26"/>
        <v>36.4</v>
      </c>
      <c r="J73" s="30">
        <f t="shared" si="26"/>
        <v>29</v>
      </c>
      <c r="K73" s="30">
        <f t="shared" si="26"/>
        <v>0</v>
      </c>
      <c r="L73" s="30">
        <f t="shared" si="26"/>
        <v>30</v>
      </c>
      <c r="M73" s="30">
        <f>M81+M84</f>
        <v>30</v>
      </c>
      <c r="N73" s="30">
        <f>N81+N84</f>
        <v>30</v>
      </c>
      <c r="O73" s="28">
        <f t="shared" si="23"/>
        <v>202.9</v>
      </c>
    </row>
    <row r="74" spans="1:16">
      <c r="A74" s="71" t="s">
        <v>19</v>
      </c>
      <c r="B74" s="33" t="s">
        <v>3</v>
      </c>
      <c r="C74" s="34" t="s">
        <v>2</v>
      </c>
      <c r="D74" s="37">
        <f>D75+D76+D79+D80+D81+D77+D78</f>
        <v>174.99999999999997</v>
      </c>
      <c r="E74" s="37">
        <f t="shared" ref="E74:L74" si="27">E75+E76+E79+E80+E81+E77+E78</f>
        <v>199</v>
      </c>
      <c r="F74" s="37">
        <f t="shared" si="27"/>
        <v>195</v>
      </c>
      <c r="G74" s="37">
        <f t="shared" si="27"/>
        <v>200.6</v>
      </c>
      <c r="H74" s="37">
        <f t="shared" si="27"/>
        <v>191.7</v>
      </c>
      <c r="I74" s="37">
        <f t="shared" si="27"/>
        <v>205.70000000000002</v>
      </c>
      <c r="J74" s="28">
        <f t="shared" si="27"/>
        <v>87.7</v>
      </c>
      <c r="K74" s="28">
        <f t="shared" si="27"/>
        <v>14.6</v>
      </c>
      <c r="L74" s="28">
        <f t="shared" si="27"/>
        <v>101</v>
      </c>
      <c r="M74" s="28">
        <f>M75+M76+M79+M80+M81+M77+M78</f>
        <v>101</v>
      </c>
      <c r="N74" s="28">
        <f>N75+N76+N79+N80+N81+N77+N78</f>
        <v>101</v>
      </c>
      <c r="O74" s="28">
        <f t="shared" si="23"/>
        <v>1572.3</v>
      </c>
    </row>
    <row r="75" spans="1:16" ht="30">
      <c r="A75" s="72"/>
      <c r="B75" s="33" t="s">
        <v>22</v>
      </c>
      <c r="C75" s="34" t="s">
        <v>27</v>
      </c>
      <c r="D75" s="35">
        <v>60.8</v>
      </c>
      <c r="E75" s="35">
        <v>99</v>
      </c>
      <c r="F75" s="35">
        <v>103.8</v>
      </c>
      <c r="G75" s="35">
        <v>89.1</v>
      </c>
      <c r="H75" s="35">
        <v>53.4</v>
      </c>
      <c r="I75" s="35">
        <v>80.5</v>
      </c>
      <c r="J75" s="30">
        <v>38.5</v>
      </c>
      <c r="K75" s="30">
        <v>14.6</v>
      </c>
      <c r="L75" s="79">
        <v>55</v>
      </c>
      <c r="M75" s="79">
        <v>55</v>
      </c>
      <c r="N75" s="79">
        <v>55</v>
      </c>
      <c r="O75" s="28">
        <f t="shared" si="23"/>
        <v>704.7</v>
      </c>
    </row>
    <row r="76" spans="1:16" ht="64.5" customHeight="1">
      <c r="A76" s="72"/>
      <c r="B76" s="36" t="s">
        <v>5</v>
      </c>
      <c r="C76" s="34" t="s">
        <v>27</v>
      </c>
      <c r="D76" s="35">
        <v>26</v>
      </c>
      <c r="E76" s="35">
        <v>38</v>
      </c>
      <c r="F76" s="35">
        <v>19</v>
      </c>
      <c r="G76" s="35">
        <v>26.7</v>
      </c>
      <c r="H76" s="35">
        <v>26.5</v>
      </c>
      <c r="I76" s="35">
        <v>32</v>
      </c>
      <c r="J76" s="30">
        <v>32</v>
      </c>
      <c r="K76" s="30">
        <v>0</v>
      </c>
      <c r="L76" s="79">
        <v>20</v>
      </c>
      <c r="M76" s="79">
        <v>20</v>
      </c>
      <c r="N76" s="79">
        <v>20</v>
      </c>
      <c r="O76" s="28">
        <f t="shared" si="23"/>
        <v>260.2</v>
      </c>
    </row>
    <row r="77" spans="1:16" ht="45">
      <c r="A77" s="72"/>
      <c r="B77" s="33" t="s">
        <v>7</v>
      </c>
      <c r="C77" s="34" t="s">
        <v>27</v>
      </c>
      <c r="D77" s="35">
        <v>4.5</v>
      </c>
      <c r="E77" s="35">
        <v>0</v>
      </c>
      <c r="F77" s="35">
        <v>12</v>
      </c>
      <c r="G77" s="35">
        <v>0</v>
      </c>
      <c r="H77" s="35">
        <v>3.5</v>
      </c>
      <c r="I77" s="35">
        <v>6</v>
      </c>
      <c r="J77" s="30">
        <v>0</v>
      </c>
      <c r="K77" s="30">
        <v>0</v>
      </c>
      <c r="L77" s="79">
        <v>8</v>
      </c>
      <c r="M77" s="79">
        <v>8</v>
      </c>
      <c r="N77" s="79">
        <v>8</v>
      </c>
      <c r="O77" s="28">
        <f t="shared" si="23"/>
        <v>50</v>
      </c>
    </row>
    <row r="78" spans="1:16" ht="51.75" customHeight="1">
      <c r="A78" s="72"/>
      <c r="B78" s="33" t="s">
        <v>6</v>
      </c>
      <c r="C78" s="34" t="s">
        <v>27</v>
      </c>
      <c r="D78" s="35">
        <v>8.1</v>
      </c>
      <c r="E78" s="35">
        <v>7</v>
      </c>
      <c r="F78" s="35">
        <v>0</v>
      </c>
      <c r="G78" s="35">
        <v>5.5</v>
      </c>
      <c r="H78" s="35">
        <v>6</v>
      </c>
      <c r="I78" s="35">
        <v>6</v>
      </c>
      <c r="J78" s="30">
        <v>3.2</v>
      </c>
      <c r="K78" s="30">
        <v>0</v>
      </c>
      <c r="L78" s="79">
        <v>8</v>
      </c>
      <c r="M78" s="79">
        <v>8</v>
      </c>
      <c r="N78" s="79">
        <v>8</v>
      </c>
      <c r="O78" s="28">
        <f t="shared" si="23"/>
        <v>59.800000000000004</v>
      </c>
    </row>
    <row r="79" spans="1:16" ht="32.25" customHeight="1">
      <c r="A79" s="72"/>
      <c r="B79" s="33" t="s">
        <v>25</v>
      </c>
      <c r="C79" s="34" t="s">
        <v>27</v>
      </c>
      <c r="D79" s="35">
        <v>4.5</v>
      </c>
      <c r="E79" s="35">
        <v>0</v>
      </c>
      <c r="F79" s="35">
        <v>0</v>
      </c>
      <c r="G79" s="35">
        <v>9.3000000000000007</v>
      </c>
      <c r="H79" s="35">
        <v>16</v>
      </c>
      <c r="I79" s="35">
        <v>0</v>
      </c>
      <c r="J79" s="30">
        <v>0</v>
      </c>
      <c r="K79" s="30">
        <v>0</v>
      </c>
      <c r="L79" s="79">
        <v>10</v>
      </c>
      <c r="M79" s="79">
        <v>10</v>
      </c>
      <c r="N79" s="79">
        <v>10</v>
      </c>
      <c r="O79" s="28">
        <f t="shared" si="23"/>
        <v>59.8</v>
      </c>
    </row>
    <row r="80" spans="1:16" ht="30">
      <c r="A80" s="72"/>
      <c r="B80" s="33" t="s">
        <v>21</v>
      </c>
      <c r="C80" s="34" t="s">
        <v>27</v>
      </c>
      <c r="D80" s="35">
        <v>66.599999999999994</v>
      </c>
      <c r="E80" s="35">
        <v>44</v>
      </c>
      <c r="F80" s="35">
        <v>48.2</v>
      </c>
      <c r="G80" s="35">
        <v>70</v>
      </c>
      <c r="H80" s="35">
        <v>66.3</v>
      </c>
      <c r="I80" s="35">
        <v>44.8</v>
      </c>
      <c r="J80" s="30">
        <v>7</v>
      </c>
      <c r="K80" s="30">
        <v>0</v>
      </c>
      <c r="L80" s="79">
        <v>0</v>
      </c>
      <c r="M80" s="79">
        <v>0</v>
      </c>
      <c r="N80" s="79">
        <v>0</v>
      </c>
      <c r="O80" s="28">
        <f t="shared" si="23"/>
        <v>346.90000000000003</v>
      </c>
    </row>
    <row r="81" spans="1:15" ht="47.25" customHeight="1">
      <c r="A81" s="72"/>
      <c r="B81" s="33" t="s">
        <v>4</v>
      </c>
      <c r="C81" s="34" t="s">
        <v>27</v>
      </c>
      <c r="D81" s="35">
        <v>4.5</v>
      </c>
      <c r="E81" s="35">
        <v>11</v>
      </c>
      <c r="F81" s="35">
        <v>12</v>
      </c>
      <c r="G81" s="35">
        <v>0</v>
      </c>
      <c r="H81" s="35">
        <v>20</v>
      </c>
      <c r="I81" s="35">
        <v>36.4</v>
      </c>
      <c r="J81" s="30">
        <v>7</v>
      </c>
      <c r="K81" s="30">
        <v>0</v>
      </c>
      <c r="L81" s="79">
        <v>0</v>
      </c>
      <c r="M81" s="79">
        <v>0</v>
      </c>
      <c r="N81" s="79">
        <v>0</v>
      </c>
      <c r="O81" s="28">
        <f t="shared" si="23"/>
        <v>90.9</v>
      </c>
    </row>
    <row r="82" spans="1:15">
      <c r="A82" s="71" t="s">
        <v>34</v>
      </c>
      <c r="B82" s="33" t="s">
        <v>3</v>
      </c>
      <c r="C82" s="34" t="s">
        <v>2</v>
      </c>
      <c r="D82" s="35">
        <f>D83+D84</f>
        <v>0</v>
      </c>
      <c r="E82" s="35">
        <f t="shared" ref="E82:L82" si="28">E83+E84</f>
        <v>0</v>
      </c>
      <c r="F82" s="35">
        <f t="shared" si="28"/>
        <v>0</v>
      </c>
      <c r="G82" s="35">
        <f t="shared" si="28"/>
        <v>0</v>
      </c>
      <c r="H82" s="35">
        <f t="shared" si="28"/>
        <v>0</v>
      </c>
      <c r="I82" s="35">
        <f t="shared" si="28"/>
        <v>0</v>
      </c>
      <c r="J82" s="30">
        <f t="shared" si="28"/>
        <v>49.6</v>
      </c>
      <c r="K82" s="30">
        <f t="shared" si="28"/>
        <v>5.4</v>
      </c>
      <c r="L82" s="30">
        <f t="shared" si="28"/>
        <v>118</v>
      </c>
      <c r="M82" s="30">
        <f>M83+M84</f>
        <v>118</v>
      </c>
      <c r="N82" s="30">
        <f>N83+N84</f>
        <v>118</v>
      </c>
      <c r="O82" s="28">
        <f t="shared" si="23"/>
        <v>409</v>
      </c>
    </row>
    <row r="83" spans="1:15" ht="32.25" customHeight="1">
      <c r="A83" s="71"/>
      <c r="B83" s="33" t="s">
        <v>21</v>
      </c>
      <c r="C83" s="34" t="s">
        <v>27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0">
        <v>27.6</v>
      </c>
      <c r="K83" s="30">
        <v>5.4</v>
      </c>
      <c r="L83" s="79">
        <v>88</v>
      </c>
      <c r="M83" s="79">
        <v>88</v>
      </c>
      <c r="N83" s="79">
        <v>88</v>
      </c>
      <c r="O83" s="28">
        <f t="shared" si="23"/>
        <v>297</v>
      </c>
    </row>
    <row r="84" spans="1:15" ht="49.5" customHeight="1">
      <c r="A84" s="71"/>
      <c r="B84" s="33" t="s">
        <v>4</v>
      </c>
      <c r="C84" s="34" t="s">
        <v>27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0">
        <v>22</v>
      </c>
      <c r="K84" s="30">
        <v>0</v>
      </c>
      <c r="L84" s="79">
        <v>30</v>
      </c>
      <c r="M84" s="79">
        <v>30</v>
      </c>
      <c r="N84" s="79">
        <v>30</v>
      </c>
      <c r="O84" s="28">
        <f t="shared" si="23"/>
        <v>112</v>
      </c>
    </row>
  </sheetData>
  <mergeCells count="18">
    <mergeCell ref="A8:A16"/>
    <mergeCell ref="A35:A37"/>
    <mergeCell ref="A42:A49"/>
    <mergeCell ref="A66:A73"/>
    <mergeCell ref="A28:A33"/>
    <mergeCell ref="A23:A27"/>
    <mergeCell ref="A57:A63"/>
    <mergeCell ref="A50:A56"/>
    <mergeCell ref="A82:A84"/>
    <mergeCell ref="A74:A81"/>
    <mergeCell ref="A38:A39"/>
    <mergeCell ref="A40:A41"/>
    <mergeCell ref="A17:A18"/>
    <mergeCell ref="A3:O3"/>
    <mergeCell ref="A5:A6"/>
    <mergeCell ref="B5:B6"/>
    <mergeCell ref="D5:O5"/>
    <mergeCell ref="L2:O2"/>
  </mergeCells>
  <pageMargins left="0.70866141732283472" right="0.70866141732283472" top="0.59055118110236227" bottom="0.59055118110236227" header="0.31496062992125984" footer="0.31496062992125984"/>
  <pageSetup paperSize="9" scale="56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2024-10-31T07:38:20Z</dcterms:modified>
</cp:coreProperties>
</file>