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7935" tabRatio="754" activeTab="0"/>
  </bookViews>
  <sheets>
    <sheet name="Прогноз 2018 " sheetId="1" r:id="rId1"/>
  </sheets>
  <definedNames>
    <definedName name="_xlnm.Print_Titles" localSheetId="0">'Прогноз 2018 '!$6:$8</definedName>
    <definedName name="_xlnm.Print_Area" localSheetId="0">'Прогноз 2018 '!$A$1:$N$162</definedName>
  </definedNames>
  <calcPr fullCalcOnLoad="1"/>
</workbook>
</file>

<file path=xl/sharedStrings.xml><?xml version="1.0" encoding="utf-8"?>
<sst xmlns="http://schemas.openxmlformats.org/spreadsheetml/2006/main" count="303" uniqueCount="117">
  <si>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</si>
  <si>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</si>
  <si>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</si>
  <si>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</si>
  <si>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</si>
  <si>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</si>
  <si>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</si>
  <si>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</si>
  <si>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</si>
  <si>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</si>
  <si>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</si>
  <si>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</si>
  <si>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</si>
  <si>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</si>
  <si>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</si>
  <si>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</si>
  <si>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</si>
  <si>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</si>
  <si>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</si>
  <si>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</si>
  <si>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</si>
  <si>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</si>
  <si>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</si>
  <si>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</si>
  <si>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</si>
  <si>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</si>
  <si>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</si>
  <si>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</si>
  <si>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</si>
  <si>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</si>
  <si>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</si>
  <si>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</si>
  <si>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</si>
  <si>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1 вариант </t>
  </si>
  <si>
    <t>Приложение 1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</si>
  <si>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</si>
  <si>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</si>
  <si>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</si>
  <si>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</si>
  <si>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</si>
  <si>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</si>
  <si>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</si>
  <si>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</si>
  <si>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</si>
  <si>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</si>
  <si>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</si>
  <si>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</si>
  <si>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</si>
  <si>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</si>
  <si>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</si>
  <si>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</si>
  <si>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</si>
  <si>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</si>
  <si>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</si>
  <si>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</si>
  <si>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</si>
  <si>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…</t>
  </si>
  <si>
    <t>Прибыль прибыльных предприятий (с учетом предприятий малого бизнеса)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</si>
  <si>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</si>
  <si>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</si>
  <si>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</si>
  <si>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</si>
  <si>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</si>
  <si>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</si>
  <si>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</si>
  <si>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</si>
  <si>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</si>
  <si>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</si>
  <si>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Доходный потенциал территориии</t>
  </si>
  <si>
    <t>3. Налоги со специальным режимом: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</si>
  <si>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</si>
  <si>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</si>
  <si>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</si>
  <si>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</si>
  <si>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строений, помещений и сооружений, по которым предъявлен налог к уплате</t>
  </si>
  <si>
    <t>Общая инвентаризационная стоимость объектов налогообложения</t>
  </si>
  <si>
    <t>2019 год</t>
  </si>
  <si>
    <t>Факт 
2016 года</t>
  </si>
  <si>
    <t>2020 год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</si>
  <si>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</si>
  <si>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</si>
  <si>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</si>
  <si>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</si>
  <si>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</si>
  <si>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</si>
  <si>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</si>
  <si>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</si>
  <si>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</si>
  <si>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</si>
  <si>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</si>
  <si>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</si>
  <si>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</si>
  <si>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</si>
  <si>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</si>
  <si>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</si>
  <si>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</si>
  <si>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</si>
  <si>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</si>
  <si>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</si>
  <si>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</si>
  <si>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</si>
  <si>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</si>
  <si>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</si>
  <si>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</si>
  <si>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</si>
  <si>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</si>
  <si>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,,,</t>
  </si>
  <si>
    <t>Деятельность в области культуры, спорта, организации досуга и развлечений, в том числе:</t>
  </si>
  <si>
    <t>Факт 
2017 года</t>
  </si>
  <si>
    <t>Оценка 
2018 года</t>
  </si>
  <si>
    <t>2021 год</t>
  </si>
  <si>
    <t>Форма прогноза 
до 2021 г.</t>
  </si>
  <si>
    <t>Прогноз предоставляется 
до 3 августа  2018 года</t>
  </si>
  <si>
    <t>Объем отгруженных товаров собственного производства, выполненных работ и услуг собственными силами (В+C+D+E)</t>
  </si>
  <si>
    <t>Прогноз социально-экономического развитя районного муниципального образования "Усть-Удинский район"  на 2019-2021 гг.</t>
  </si>
  <si>
    <t>2016г., 2017г. Иркутскстат</t>
  </si>
  <si>
    <t>В приложении 3 не рассчитывается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</si>
</sst>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4"/>
      <color indexed="10"/>
      <name val="Arial Cyr"/>
      <family val="0"/>
    </font>
    <font>
      <sz val="10"/>
      <color indexed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dashed">
        <color indexed="23"/>
      </top>
      <bottom/>
    </border>
    <border>
      <left style="thin"/>
      <right style="thin"/>
      <top/>
      <bottom style="dashed">
        <color indexed="23"/>
      </bottom>
    </border>
    <border>
      <left style="thin"/>
      <right/>
      <top style="dashed">
        <color indexed="23"/>
      </top>
      <bottom style="dashed">
        <color indexed="23"/>
      </bottom>
    </border>
    <border>
      <left style="thin"/>
      <right style="thin"/>
      <top style="dashed">
        <color indexed="55"/>
      </top>
      <bottom style="dashed">
        <color indexed="23"/>
      </bottom>
    </border>
    <border>
      <left style="thin"/>
      <right style="thin"/>
      <top style="dashed">
        <color indexed="23"/>
      </top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 style="thin"/>
      <right/>
      <top/>
      <bottom style="dashed">
        <color indexed="23"/>
      </bottom>
    </border>
    <border>
      <left style="thin"/>
      <right/>
      <top/>
      <bottom/>
    </border>
    <border>
      <left style="thin"/>
      <right style="thin"/>
      <top style="thin"/>
      <bottom style="dashed">
        <color indexed="2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2" fillId="0" borderId="10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 indent="1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10" fontId="2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10" fontId="5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4" borderId="14" xfId="0" applyNumberFormat="1" applyFont="1" applyFill="1" applyBorder="1" applyAlignment="1" applyProtection="1">
      <alignment horizontal="left" vertical="center" wrapText="1"/>
      <protection locked="0"/>
    </xf>
    <xf numFmtId="10" fontId="2" fillId="4" borderId="14" xfId="0" applyNumberFormat="1" applyFont="1" applyFill="1" applyBorder="1" applyAlignment="1" applyProtection="1">
      <alignment horizontal="left" vertical="center" wrapText="1"/>
      <protection locked="0"/>
    </xf>
    <xf numFmtId="3" fontId="2" fillId="4" borderId="10" xfId="0" applyNumberFormat="1" applyFont="1" applyFill="1" applyBorder="1" applyAlignment="1" applyProtection="1">
      <alignment horizontal="left" vertical="center" wrapText="1"/>
      <protection locked="0"/>
    </xf>
    <xf numFmtId="3" fontId="3" fillId="4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4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4" borderId="20" xfId="0" applyNumberFormat="1" applyFont="1" applyFill="1" applyBorder="1" applyAlignment="1" applyProtection="1">
      <alignment horizontal="left" vertical="center" wrapText="1"/>
      <protection locked="0"/>
    </xf>
    <xf numFmtId="4" fontId="2" fillId="4" borderId="12" xfId="0" applyNumberFormat="1" applyFont="1" applyFill="1" applyBorder="1" applyAlignment="1" applyProtection="1">
      <alignment horizontal="left" vertical="center" wrapText="1"/>
      <protection locked="0"/>
    </xf>
    <xf numFmtId="4" fontId="2" fillId="4" borderId="15" xfId="0" applyNumberFormat="1" applyFont="1" applyFill="1" applyBorder="1" applyAlignment="1" applyProtection="1">
      <alignment horizontal="left" vertical="center" wrapText="1"/>
      <protection locked="0"/>
    </xf>
    <xf numFmtId="4" fontId="50" fillId="4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4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4" borderId="16" xfId="0" applyNumberFormat="1" applyFont="1" applyFill="1" applyBorder="1" applyAlignment="1" applyProtection="1">
      <alignment horizontal="left" vertical="center" wrapText="1"/>
      <protection locked="0"/>
    </xf>
    <xf numFmtId="165" fontId="2" fillId="34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4" borderId="21" xfId="0" applyNumberFormat="1" applyFont="1" applyFill="1" applyBorder="1" applyAlignment="1" applyProtection="1">
      <alignment horizontal="left" vertical="center" wrapText="1"/>
      <protection locked="0"/>
    </xf>
    <xf numFmtId="4" fontId="2" fillId="4" borderId="0" xfId="0" applyNumberFormat="1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/>
    </xf>
    <xf numFmtId="4" fontId="0" fillId="0" borderId="0" xfId="0" applyNumberFormat="1" applyAlignment="1">
      <alignment/>
    </xf>
    <xf numFmtId="4" fontId="3" fillId="35" borderId="11" xfId="0" applyNumberFormat="1" applyFont="1" applyFill="1" applyBorder="1" applyAlignment="1">
      <alignment horizontal="center" vertical="center" wrapText="1"/>
    </xf>
    <xf numFmtId="2" fontId="3" fillId="4" borderId="12" xfId="0" applyNumberFormat="1" applyFont="1" applyFill="1" applyBorder="1" applyAlignment="1" applyProtection="1">
      <alignment horizontal="left" vertical="center" wrapText="1"/>
      <protection locked="0"/>
    </xf>
    <xf numFmtId="2" fontId="0" fillId="0" borderId="0" xfId="0" applyNumberFormat="1" applyAlignment="1">
      <alignment/>
    </xf>
    <xf numFmtId="2" fontId="2" fillId="4" borderId="15" xfId="0" applyNumberFormat="1" applyFont="1" applyFill="1" applyBorder="1" applyAlignment="1">
      <alignment horizontal="left" vertical="center" wrapText="1"/>
    </xf>
    <xf numFmtId="2" fontId="2" fillId="4" borderId="13" xfId="0" applyNumberFormat="1" applyFont="1" applyFill="1" applyBorder="1" applyAlignment="1">
      <alignment horizontal="left" vertical="center" wrapText="1"/>
    </xf>
    <xf numFmtId="2" fontId="2" fillId="4" borderId="10" xfId="0" applyNumberFormat="1" applyFont="1" applyFill="1" applyBorder="1" applyAlignment="1">
      <alignment horizontal="left" vertical="center" wrapText="1"/>
    </xf>
    <xf numFmtId="2" fontId="2" fillId="4" borderId="12" xfId="0" applyNumberFormat="1" applyFont="1" applyFill="1" applyBorder="1" applyAlignment="1">
      <alignment horizontal="left" vertical="center" wrapText="1"/>
    </xf>
    <xf numFmtId="2" fontId="2" fillId="4" borderId="16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P163"/>
  <sheetViews>
    <sheetView tabSelected="1" view="pageBreakPreview" zoomScale="75" zoomScaleNormal="75" zoomScaleSheetLayoutView="75" zoomScalePageLayoutView="0" workbookViewId="0" topLeftCell="A1">
      <selection activeCell="M86" sqref="M86"/>
    </sheetView>
  </sheetViews>
  <sheetFormatPr defaultColWidth="9.00390625" defaultRowHeight="12.75"/>
  <cols>
    <col min="1" max="1" width="74.75390625" style="0" customWidth="1"/>
    <col min="2" max="2" width="15.125" style="0" customWidth="1"/>
    <col min="3" max="3" width="13.875" style="0" customWidth="1"/>
    <col min="4" max="4" width="14.125" style="0" customWidth="1"/>
    <col min="5" max="5" width="14.875" style="0" customWidth="1"/>
    <col min="6" max="7" width="13.75390625" style="0" bestFit="1" customWidth="1"/>
    <col min="8" max="8" width="13.375" style="0" customWidth="1"/>
    <col min="9" max="9" width="13.875" style="0" bestFit="1" customWidth="1"/>
  </cols>
  <sheetData>
    <row r="1" spans="1:9" ht="36.75" customHeight="1">
      <c r="A1" s="111" t="s">
        <v>112</v>
      </c>
      <c r="B1" s="111"/>
      <c r="C1" s="111"/>
      <c r="D1" s="111"/>
      <c r="E1" s="111"/>
      <c r="F1" s="111"/>
      <c r="H1" s="109" t="s">
        <v>34</v>
      </c>
      <c r="I1" s="109"/>
    </row>
    <row r="2" spans="1:9" ht="39" customHeight="1">
      <c r="A2" s="40"/>
      <c r="B2" s="40"/>
      <c r="C2" s="40"/>
      <c r="D2" s="40"/>
      <c r="E2" s="40"/>
      <c r="F2" s="40"/>
      <c r="H2" s="110" t="s">
        <v>111</v>
      </c>
      <c r="I2" s="110"/>
    </row>
    <row r="3" spans="1:7" ht="2.25" customHeight="1">
      <c r="A3" s="1"/>
      <c r="B3" s="2"/>
      <c r="C3" s="1"/>
      <c r="D3" s="1"/>
      <c r="E3" s="5"/>
      <c r="F3" s="5"/>
      <c r="G3" s="5"/>
    </row>
    <row r="4" spans="1:9" ht="51" customHeight="1">
      <c r="A4" s="115" t="s">
        <v>114</v>
      </c>
      <c r="B4" s="115"/>
      <c r="C4" s="115"/>
      <c r="D4" s="115"/>
      <c r="E4" s="115"/>
      <c r="F4" s="115"/>
      <c r="G4" s="115"/>
      <c r="H4" s="115"/>
      <c r="I4" s="115"/>
    </row>
    <row r="5" spans="1:7" ht="2.25" customHeight="1">
      <c r="A5" s="3"/>
      <c r="B5" s="3"/>
      <c r="C5" s="3"/>
      <c r="D5" s="3"/>
      <c r="E5" s="3"/>
      <c r="F5" s="3"/>
      <c r="G5" s="3"/>
    </row>
    <row r="6" spans="1:9" ht="21" customHeight="1">
      <c r="A6" s="112" t="s">
        <v>4</v>
      </c>
      <c r="B6" s="121" t="s">
        <v>5</v>
      </c>
      <c r="C6" s="112" t="s">
        <v>77</v>
      </c>
      <c r="D6" s="112" t="s">
        <v>108</v>
      </c>
      <c r="E6" s="112" t="s">
        <v>109</v>
      </c>
      <c r="F6" s="116" t="s">
        <v>35</v>
      </c>
      <c r="G6" s="117"/>
      <c r="H6" s="117"/>
      <c r="I6" s="120"/>
    </row>
    <row r="7" spans="1:9" ht="33" customHeight="1">
      <c r="A7" s="113"/>
      <c r="B7" s="122"/>
      <c r="C7" s="113"/>
      <c r="D7" s="113"/>
      <c r="E7" s="113"/>
      <c r="F7" s="116" t="s">
        <v>76</v>
      </c>
      <c r="G7" s="117"/>
      <c r="H7" s="118" t="s">
        <v>78</v>
      </c>
      <c r="I7" s="118" t="s">
        <v>110</v>
      </c>
    </row>
    <row r="8" spans="1:9" ht="22.5" customHeight="1">
      <c r="A8" s="114"/>
      <c r="B8" s="123"/>
      <c r="C8" s="114"/>
      <c r="D8" s="114"/>
      <c r="E8" s="114"/>
      <c r="F8" s="51" t="s">
        <v>33</v>
      </c>
      <c r="G8" s="52" t="s">
        <v>3</v>
      </c>
      <c r="H8" s="119"/>
      <c r="I8" s="119"/>
    </row>
    <row r="9" spans="1:9" ht="18.75">
      <c r="A9" s="124" t="s">
        <v>6</v>
      </c>
      <c r="B9" s="125"/>
      <c r="C9" s="125"/>
      <c r="D9" s="125"/>
      <c r="E9" s="125"/>
      <c r="F9" s="125"/>
      <c r="G9" s="125"/>
      <c r="H9" s="125"/>
      <c r="I9" s="125"/>
    </row>
    <row r="10" spans="1:9" ht="39">
      <c r="A10" s="55" t="s">
        <v>48</v>
      </c>
      <c r="B10" s="56" t="s">
        <v>7</v>
      </c>
      <c r="C10" s="101">
        <f aca="true" t="shared" si="0" ref="C10:I10">C13+C14+C15+C16+C17+C18+C19+C20+C21+C22+C23+C24+C25</f>
        <v>656.12</v>
      </c>
      <c r="D10" s="101">
        <f t="shared" si="0"/>
        <v>488.63</v>
      </c>
      <c r="E10" s="101">
        <f t="shared" si="0"/>
        <v>436.18</v>
      </c>
      <c r="F10" s="101">
        <f t="shared" si="0"/>
        <v>532.09</v>
      </c>
      <c r="G10" s="101">
        <f t="shared" si="0"/>
        <v>541.1</v>
      </c>
      <c r="H10" s="101">
        <f t="shared" si="0"/>
        <v>559.35</v>
      </c>
      <c r="I10" s="101">
        <f t="shared" si="0"/>
        <v>575.4100000000001</v>
      </c>
    </row>
    <row r="11" spans="1:9" ht="18.75">
      <c r="A11" s="35" t="s">
        <v>8</v>
      </c>
      <c r="B11" s="11"/>
      <c r="C11" s="76"/>
      <c r="D11" s="76"/>
      <c r="E11" s="76"/>
      <c r="F11" s="76"/>
      <c r="G11" s="77"/>
      <c r="H11" s="76"/>
      <c r="I11" s="77"/>
    </row>
    <row r="12" spans="1:16" ht="37.5">
      <c r="A12" s="13" t="s">
        <v>79</v>
      </c>
      <c r="B12" s="7" t="s">
        <v>7</v>
      </c>
      <c r="C12" s="78">
        <f aca="true" t="shared" si="1" ref="C12:I12">C13+C14+C15</f>
        <v>217.86</v>
      </c>
      <c r="D12" s="78">
        <f t="shared" si="1"/>
        <v>172.39000000000001</v>
      </c>
      <c r="E12" s="78">
        <f t="shared" si="1"/>
        <v>178.04</v>
      </c>
      <c r="F12" s="78">
        <f t="shared" si="1"/>
        <v>183.34</v>
      </c>
      <c r="G12" s="78">
        <f t="shared" si="1"/>
        <v>185.25</v>
      </c>
      <c r="H12" s="78">
        <f t="shared" si="1"/>
        <v>188.35</v>
      </c>
      <c r="I12" s="78">
        <f t="shared" si="1"/>
        <v>192.99</v>
      </c>
      <c r="J12" s="100">
        <f>SUM(C13:C24)</f>
        <v>387.82</v>
      </c>
      <c r="K12" s="100">
        <f aca="true" t="shared" si="2" ref="K12:P12">SUM(D13:D24)</f>
        <v>298.95</v>
      </c>
      <c r="L12" s="100">
        <f t="shared" si="2"/>
        <v>304.87</v>
      </c>
      <c r="M12" s="100">
        <f t="shared" si="2"/>
        <v>318.01</v>
      </c>
      <c r="N12" s="100">
        <f t="shared" si="2"/>
        <v>320.6</v>
      </c>
      <c r="O12" s="100">
        <f t="shared" si="2"/>
        <v>325.12</v>
      </c>
      <c r="P12" s="100">
        <f t="shared" si="2"/>
        <v>331.16</v>
      </c>
    </row>
    <row r="13" spans="1:9" ht="37.5">
      <c r="A13" s="14" t="s">
        <v>80</v>
      </c>
      <c r="B13" s="7" t="s">
        <v>7</v>
      </c>
      <c r="C13" s="78">
        <v>0</v>
      </c>
      <c r="D13" s="78">
        <v>2.65</v>
      </c>
      <c r="E13" s="78">
        <v>2.84</v>
      </c>
      <c r="F13" s="78">
        <v>3.19</v>
      </c>
      <c r="G13" s="78">
        <v>3.25</v>
      </c>
      <c r="H13" s="78">
        <v>3.4</v>
      </c>
      <c r="I13" s="78">
        <v>3.5599999999999996</v>
      </c>
    </row>
    <row r="14" spans="1:9" ht="18.75">
      <c r="A14" s="15" t="s">
        <v>81</v>
      </c>
      <c r="B14" s="7" t="s">
        <v>7</v>
      </c>
      <c r="C14" s="78">
        <v>217.86</v>
      </c>
      <c r="D14" s="78">
        <v>169.74</v>
      </c>
      <c r="E14" s="78">
        <v>175.2</v>
      </c>
      <c r="F14" s="78">
        <v>180.15</v>
      </c>
      <c r="G14" s="78">
        <v>182</v>
      </c>
      <c r="H14" s="78">
        <v>184.95</v>
      </c>
      <c r="I14" s="78">
        <v>189.43</v>
      </c>
    </row>
    <row r="15" spans="1:9" ht="18.75">
      <c r="A15" s="15" t="s">
        <v>82</v>
      </c>
      <c r="B15" s="7" t="s">
        <v>7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</row>
    <row r="16" spans="1:9" ht="18.75">
      <c r="A16" s="15" t="s">
        <v>26</v>
      </c>
      <c r="B16" s="7" t="s">
        <v>7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9" ht="18.75">
      <c r="A17" s="15" t="s">
        <v>27</v>
      </c>
      <c r="B17" s="7" t="s">
        <v>7</v>
      </c>
      <c r="C17" s="78">
        <v>16.980000000000018</v>
      </c>
      <c r="D17" s="78">
        <v>1.23</v>
      </c>
      <c r="E17" s="78">
        <v>1.28</v>
      </c>
      <c r="F17" s="78">
        <v>1.34</v>
      </c>
      <c r="G17" s="78">
        <v>1.35</v>
      </c>
      <c r="H17" s="78">
        <v>1.35</v>
      </c>
      <c r="I17" s="78">
        <v>1.4</v>
      </c>
    </row>
    <row r="18" spans="1:9" ht="40.5" customHeight="1">
      <c r="A18" s="14" t="s">
        <v>83</v>
      </c>
      <c r="B18" s="7" t="s">
        <v>7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9" ht="37.5" customHeight="1">
      <c r="A19" s="13" t="s">
        <v>84</v>
      </c>
      <c r="B19" s="7" t="s">
        <v>7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</row>
    <row r="20" spans="1:9" ht="18.75">
      <c r="A20" s="15" t="s">
        <v>13</v>
      </c>
      <c r="B20" s="7" t="s">
        <v>7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9" ht="37.5">
      <c r="A21" s="13" t="s">
        <v>85</v>
      </c>
      <c r="B21" s="7" t="s">
        <v>7</v>
      </c>
      <c r="C21" s="78">
        <v>141.17</v>
      </c>
      <c r="D21" s="78">
        <v>125.33</v>
      </c>
      <c r="E21" s="78">
        <v>125.55</v>
      </c>
      <c r="F21" s="78">
        <v>133.32999999999998</v>
      </c>
      <c r="G21" s="78">
        <v>134</v>
      </c>
      <c r="H21" s="78">
        <v>135.42000000000002</v>
      </c>
      <c r="I21" s="78">
        <v>136.77</v>
      </c>
    </row>
    <row r="22" spans="1:9" ht="18.75">
      <c r="A22" s="15" t="s">
        <v>103</v>
      </c>
      <c r="B22" s="7" t="s">
        <v>7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9" ht="18.75">
      <c r="A23" s="15" t="s">
        <v>104</v>
      </c>
      <c r="B23" s="7" t="s">
        <v>7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</row>
    <row r="24" spans="1:9" ht="18.75">
      <c r="A24" s="15" t="s">
        <v>31</v>
      </c>
      <c r="B24" s="7" t="s">
        <v>7</v>
      </c>
      <c r="C24" s="78">
        <v>11.809999999999999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</row>
    <row r="25" spans="1:9" ht="58.5">
      <c r="A25" s="6" t="s">
        <v>49</v>
      </c>
      <c r="B25" s="7" t="s">
        <v>7</v>
      </c>
      <c r="C25" s="78">
        <v>268.3</v>
      </c>
      <c r="D25" s="78">
        <v>189.68</v>
      </c>
      <c r="E25" s="78">
        <v>131.31</v>
      </c>
      <c r="F25" s="78">
        <v>214.08</v>
      </c>
      <c r="G25" s="78">
        <v>220.5</v>
      </c>
      <c r="H25" s="78">
        <v>234.23</v>
      </c>
      <c r="I25" s="78">
        <v>244.25</v>
      </c>
    </row>
    <row r="26" spans="1:9" ht="44.25" customHeight="1">
      <c r="A26" s="33" t="s">
        <v>57</v>
      </c>
      <c r="B26" s="10" t="s">
        <v>7</v>
      </c>
      <c r="C26" s="79">
        <v>72.9</v>
      </c>
      <c r="D26" s="79">
        <v>47.74</v>
      </c>
      <c r="E26" s="79">
        <v>53.02</v>
      </c>
      <c r="F26" s="79">
        <v>62.78</v>
      </c>
      <c r="G26" s="79">
        <v>65.74</v>
      </c>
      <c r="H26" s="79">
        <v>71.29</v>
      </c>
      <c r="I26" s="79">
        <v>74.22</v>
      </c>
    </row>
    <row r="27" spans="1:9" ht="15.75" customHeight="1">
      <c r="A27" s="126" t="s">
        <v>11</v>
      </c>
      <c r="B27" s="127"/>
      <c r="C27" s="127"/>
      <c r="D27" s="127"/>
      <c r="E27" s="127"/>
      <c r="F27" s="127"/>
      <c r="G27" s="127"/>
      <c r="H27" s="127"/>
      <c r="I27" s="128"/>
    </row>
    <row r="28" spans="1:9" ht="15" customHeight="1">
      <c r="A28" s="57" t="s">
        <v>37</v>
      </c>
      <c r="B28" s="58"/>
      <c r="C28" s="58"/>
      <c r="D28" s="58"/>
      <c r="E28" s="58"/>
      <c r="F28" s="58"/>
      <c r="G28" s="58"/>
      <c r="H28" s="58"/>
      <c r="I28" s="58"/>
    </row>
    <row r="29" spans="1:9" ht="41.25" customHeight="1">
      <c r="A29" s="17" t="s">
        <v>113</v>
      </c>
      <c r="B29" s="7" t="s">
        <v>7</v>
      </c>
      <c r="C29" s="95">
        <f>C33+C36+C39+C42</f>
        <v>146.8</v>
      </c>
      <c r="D29" s="95">
        <f aca="true" t="shared" si="3" ref="D29:I29">D33+D36+D39+D42</f>
        <v>26.76</v>
      </c>
      <c r="E29" s="95">
        <f t="shared" si="3"/>
        <v>26.83</v>
      </c>
      <c r="F29" s="95">
        <f t="shared" si="3"/>
        <v>28.95</v>
      </c>
      <c r="G29" s="95">
        <f t="shared" si="3"/>
        <v>29</v>
      </c>
      <c r="H29" s="95">
        <f t="shared" si="3"/>
        <v>29.19</v>
      </c>
      <c r="I29" s="95">
        <f t="shared" si="3"/>
        <v>29.59</v>
      </c>
    </row>
    <row r="30" spans="1:9" ht="18.75">
      <c r="A30" s="17" t="s">
        <v>39</v>
      </c>
      <c r="B30" s="81" t="s">
        <v>9</v>
      </c>
      <c r="C30" s="82">
        <v>0.7569</v>
      </c>
      <c r="D30" s="82">
        <v>0.5228</v>
      </c>
      <c r="E30" s="82">
        <v>1.8934</v>
      </c>
      <c r="F30" s="82">
        <v>0.982</v>
      </c>
      <c r="G30" s="82">
        <v>1</v>
      </c>
      <c r="H30" s="82">
        <v>1.0043</v>
      </c>
      <c r="I30" s="82">
        <v>1.0071</v>
      </c>
    </row>
    <row r="31" spans="1:9" ht="18.75">
      <c r="A31" s="68" t="s">
        <v>23</v>
      </c>
      <c r="B31" s="66"/>
      <c r="C31" s="67"/>
      <c r="D31" s="67"/>
      <c r="E31" s="67"/>
      <c r="F31" s="67"/>
      <c r="G31" s="67"/>
      <c r="H31" s="67"/>
      <c r="I31" s="67"/>
    </row>
    <row r="32" spans="1:9" ht="18.75">
      <c r="A32" s="59" t="s">
        <v>86</v>
      </c>
      <c r="B32" s="60"/>
      <c r="C32" s="61"/>
      <c r="D32" s="61"/>
      <c r="E32" s="61"/>
      <c r="F32" s="61"/>
      <c r="G32" s="61"/>
      <c r="H32" s="61"/>
      <c r="I32" s="61"/>
    </row>
    <row r="33" spans="1:9" ht="37.5">
      <c r="A33" s="18" t="s">
        <v>87</v>
      </c>
      <c r="B33" s="7" t="s">
        <v>7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</row>
    <row r="34" spans="1:9" ht="18.75">
      <c r="A34" s="18" t="s">
        <v>0</v>
      </c>
      <c r="B34" s="7" t="s">
        <v>9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</row>
    <row r="35" spans="1:9" ht="18.75">
      <c r="A35" s="59" t="s">
        <v>88</v>
      </c>
      <c r="B35" s="60"/>
      <c r="C35" s="61"/>
      <c r="D35" s="61"/>
      <c r="E35" s="61"/>
      <c r="F35" s="61"/>
      <c r="G35" s="61"/>
      <c r="H35" s="61"/>
      <c r="I35" s="61"/>
    </row>
    <row r="36" spans="1:9" ht="37.5">
      <c r="A36" s="18" t="s">
        <v>87</v>
      </c>
      <c r="B36" s="7" t="s">
        <v>7</v>
      </c>
      <c r="C36" s="83">
        <v>128.11</v>
      </c>
      <c r="D36" s="83">
        <v>26.76</v>
      </c>
      <c r="E36" s="83">
        <v>26.83</v>
      </c>
      <c r="F36" s="83">
        <v>28.95</v>
      </c>
      <c r="G36" s="83">
        <v>29</v>
      </c>
      <c r="H36" s="83">
        <v>29.19</v>
      </c>
      <c r="I36" s="83">
        <v>29.59</v>
      </c>
    </row>
    <row r="37" spans="1:10" ht="18.75">
      <c r="A37" s="18" t="s">
        <v>0</v>
      </c>
      <c r="B37" s="7" t="s">
        <v>9</v>
      </c>
      <c r="C37" s="80">
        <v>0.7029</v>
      </c>
      <c r="D37" s="80"/>
      <c r="E37" s="80"/>
      <c r="F37" s="80"/>
      <c r="G37" s="80"/>
      <c r="H37" s="80"/>
      <c r="I37" s="80"/>
      <c r="J37" t="s">
        <v>116</v>
      </c>
    </row>
    <row r="38" spans="1:9" ht="37.5">
      <c r="A38" s="62" t="s">
        <v>89</v>
      </c>
      <c r="B38" s="60"/>
      <c r="C38" s="61"/>
      <c r="D38" s="61"/>
      <c r="E38" s="61"/>
      <c r="F38" s="63"/>
      <c r="G38" s="61"/>
      <c r="H38" s="63"/>
      <c r="I38" s="61"/>
    </row>
    <row r="39" spans="1:9" ht="37.5">
      <c r="A39" s="18" t="s">
        <v>90</v>
      </c>
      <c r="B39" s="7" t="s">
        <v>7</v>
      </c>
      <c r="C39" s="83">
        <v>18.69</v>
      </c>
      <c r="D39" s="83">
        <v>0</v>
      </c>
      <c r="E39" s="83">
        <v>0</v>
      </c>
      <c r="F39" s="84">
        <v>0</v>
      </c>
      <c r="G39" s="83">
        <v>0</v>
      </c>
      <c r="H39" s="84">
        <v>0</v>
      </c>
      <c r="I39" s="83">
        <v>0</v>
      </c>
    </row>
    <row r="40" spans="1:9" ht="18.75">
      <c r="A40" s="18" t="s">
        <v>0</v>
      </c>
      <c r="B40" s="7" t="s">
        <v>9</v>
      </c>
      <c r="C40" s="80">
        <v>1</v>
      </c>
      <c r="D40" s="80">
        <v>0</v>
      </c>
      <c r="E40" s="80">
        <v>0</v>
      </c>
      <c r="F40" s="85">
        <v>0</v>
      </c>
      <c r="G40" s="80">
        <v>0</v>
      </c>
      <c r="H40" s="85">
        <v>0</v>
      </c>
      <c r="I40" s="80">
        <v>0</v>
      </c>
    </row>
    <row r="41" spans="1:9" ht="56.25">
      <c r="A41" s="62" t="s">
        <v>91</v>
      </c>
      <c r="B41" s="60"/>
      <c r="C41" s="61"/>
      <c r="D41" s="61"/>
      <c r="E41" s="61"/>
      <c r="F41" s="63"/>
      <c r="G41" s="61"/>
      <c r="H41" s="63"/>
      <c r="I41" s="61"/>
    </row>
    <row r="42" spans="1:9" ht="37.5">
      <c r="A42" s="18" t="s">
        <v>90</v>
      </c>
      <c r="B42" s="7" t="s">
        <v>7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</row>
    <row r="43" spans="1:9" ht="37.5">
      <c r="A43" s="64" t="s">
        <v>92</v>
      </c>
      <c r="B43" s="65"/>
      <c r="C43" s="61"/>
      <c r="D43" s="61"/>
      <c r="E43" s="61"/>
      <c r="F43" s="63"/>
      <c r="G43" s="61"/>
      <c r="H43" s="63"/>
      <c r="I43" s="61"/>
    </row>
    <row r="44" spans="1:9" ht="18.75">
      <c r="A44" s="20" t="s">
        <v>12</v>
      </c>
      <c r="B44" s="7" t="s">
        <v>7</v>
      </c>
      <c r="C44" s="83">
        <v>76.03</v>
      </c>
      <c r="D44" s="83">
        <v>100.83</v>
      </c>
      <c r="E44" s="83">
        <v>85.3</v>
      </c>
      <c r="F44" s="83">
        <v>107.95</v>
      </c>
      <c r="G44" s="83">
        <v>115.3</v>
      </c>
      <c r="H44" s="83">
        <v>122.2</v>
      </c>
      <c r="I44" s="83">
        <v>126.55</v>
      </c>
    </row>
    <row r="45" spans="1:9" ht="18.75">
      <c r="A45" s="20" t="s">
        <v>93</v>
      </c>
      <c r="B45" s="7" t="s">
        <v>9</v>
      </c>
      <c r="C45" s="80">
        <v>1.2001</v>
      </c>
      <c r="D45" s="80">
        <v>1.0229</v>
      </c>
      <c r="E45" s="80">
        <v>1.0029</v>
      </c>
      <c r="F45" s="80">
        <v>1.1398</v>
      </c>
      <c r="G45" s="80">
        <v>1.15</v>
      </c>
      <c r="H45" s="80">
        <v>1.0639</v>
      </c>
      <c r="I45" s="80">
        <v>0.9794</v>
      </c>
    </row>
    <row r="46" spans="1:9" ht="18.75">
      <c r="A46" s="64" t="s">
        <v>94</v>
      </c>
      <c r="B46" s="65"/>
      <c r="C46" s="61"/>
      <c r="D46" s="61"/>
      <c r="E46" s="61"/>
      <c r="F46" s="63"/>
      <c r="G46" s="61"/>
      <c r="H46" s="63"/>
      <c r="I46" s="61"/>
    </row>
    <row r="47" spans="1:9" ht="18.75">
      <c r="A47" s="21" t="s">
        <v>95</v>
      </c>
      <c r="B47" s="7" t="s">
        <v>7</v>
      </c>
      <c r="C47" s="83">
        <v>1.04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</row>
    <row r="48" spans="1:9" ht="18.75">
      <c r="A48" s="21" t="s">
        <v>14</v>
      </c>
      <c r="B48" s="7" t="s">
        <v>15</v>
      </c>
      <c r="C48" s="83">
        <v>2338.55</v>
      </c>
      <c r="D48" s="83">
        <v>6490.2</v>
      </c>
      <c r="E48" s="83">
        <v>2000</v>
      </c>
      <c r="F48" s="83">
        <v>2198</v>
      </c>
      <c r="G48" s="83">
        <v>2200</v>
      </c>
      <c r="H48" s="83">
        <v>2306.6</v>
      </c>
      <c r="I48" s="83">
        <v>2300</v>
      </c>
    </row>
    <row r="49" spans="1:9" ht="18.75">
      <c r="A49" s="21" t="s">
        <v>16</v>
      </c>
      <c r="B49" s="7" t="s">
        <v>15</v>
      </c>
      <c r="C49" s="83">
        <v>0.17</v>
      </c>
      <c r="D49" s="83">
        <v>0.49</v>
      </c>
      <c r="E49" s="83">
        <v>0.15</v>
      </c>
      <c r="F49" s="83">
        <v>0.17</v>
      </c>
      <c r="G49" s="83">
        <v>0.17</v>
      </c>
      <c r="H49" s="83">
        <v>0.18</v>
      </c>
      <c r="I49" s="83">
        <v>0.19</v>
      </c>
    </row>
    <row r="50" spans="1:9" ht="18.75">
      <c r="A50" s="64" t="s">
        <v>96</v>
      </c>
      <c r="B50" s="65"/>
      <c r="C50" s="61"/>
      <c r="D50" s="61"/>
      <c r="E50" s="61"/>
      <c r="F50" s="63"/>
      <c r="G50" s="61"/>
      <c r="H50" s="63"/>
      <c r="I50" s="61"/>
    </row>
    <row r="51" spans="1:9" ht="18.75">
      <c r="A51" s="21" t="s">
        <v>97</v>
      </c>
      <c r="B51" s="7" t="s">
        <v>98</v>
      </c>
      <c r="C51" s="83"/>
      <c r="D51" s="83"/>
      <c r="E51" s="83"/>
      <c r="F51" s="83"/>
      <c r="G51" s="83"/>
      <c r="H51" s="83"/>
      <c r="I51" s="83"/>
    </row>
    <row r="52" spans="1:9" ht="18.75">
      <c r="A52" s="21" t="s">
        <v>99</v>
      </c>
      <c r="B52" s="7" t="s">
        <v>100</v>
      </c>
      <c r="C52" s="83"/>
      <c r="D52" s="83"/>
      <c r="E52" s="83"/>
      <c r="F52" s="83"/>
      <c r="G52" s="83"/>
      <c r="H52" s="83"/>
      <c r="I52" s="83"/>
    </row>
    <row r="53" spans="1:9" ht="37.5">
      <c r="A53" s="64" t="s">
        <v>101</v>
      </c>
      <c r="B53" s="60"/>
      <c r="C53" s="61"/>
      <c r="D53" s="61"/>
      <c r="E53" s="61"/>
      <c r="F53" s="61"/>
      <c r="G53" s="61"/>
      <c r="H53" s="61"/>
      <c r="I53" s="61"/>
    </row>
    <row r="54" spans="1:10" ht="18.75">
      <c r="A54" s="21" t="s">
        <v>17</v>
      </c>
      <c r="B54" s="7" t="s">
        <v>7</v>
      </c>
      <c r="C54" s="83">
        <v>853.11</v>
      </c>
      <c r="D54" s="83">
        <v>875.14</v>
      </c>
      <c r="E54" s="83">
        <v>894.39</v>
      </c>
      <c r="F54" s="83">
        <v>931.95</v>
      </c>
      <c r="G54" s="83">
        <v>949.83</v>
      </c>
      <c r="H54" s="83">
        <v>964.57</v>
      </c>
      <c r="I54" s="83">
        <v>1003.15</v>
      </c>
      <c r="J54" t="s">
        <v>115</v>
      </c>
    </row>
    <row r="55" spans="1:9" ht="18.75">
      <c r="A55" s="21" t="s">
        <v>18</v>
      </c>
      <c r="B55" s="7" t="s">
        <v>9</v>
      </c>
      <c r="C55" s="80"/>
      <c r="D55" s="80"/>
      <c r="E55" s="80"/>
      <c r="F55" s="80"/>
      <c r="G55" s="80"/>
      <c r="H55" s="80"/>
      <c r="I55" s="80"/>
    </row>
    <row r="56" spans="1:9" ht="18.75">
      <c r="A56" s="64" t="s">
        <v>19</v>
      </c>
      <c r="B56" s="70"/>
      <c r="C56" s="71"/>
      <c r="D56" s="71"/>
      <c r="E56" s="71"/>
      <c r="F56" s="71"/>
      <c r="G56" s="71"/>
      <c r="H56" s="71"/>
      <c r="I56" s="71"/>
    </row>
    <row r="57" spans="1:10" ht="18.75">
      <c r="A57" s="20" t="s">
        <v>102</v>
      </c>
      <c r="B57" s="7" t="s">
        <v>20</v>
      </c>
      <c r="C57" s="86">
        <f aca="true" t="shared" si="4" ref="C57:I57">C59+C63+C64+C65+C66+C67+C68+C69+C70+C71</f>
        <v>244</v>
      </c>
      <c r="D57" s="86">
        <f t="shared" si="4"/>
        <v>249</v>
      </c>
      <c r="E57" s="86">
        <f t="shared" si="4"/>
        <v>249</v>
      </c>
      <c r="F57" s="86">
        <f t="shared" si="4"/>
        <v>249</v>
      </c>
      <c r="G57" s="86">
        <f t="shared" si="4"/>
        <v>250</v>
      </c>
      <c r="H57" s="86">
        <f t="shared" si="4"/>
        <v>249</v>
      </c>
      <c r="I57" s="86">
        <f t="shared" si="4"/>
        <v>249</v>
      </c>
      <c r="J57" s="99"/>
    </row>
    <row r="58" spans="1:9" ht="18.75">
      <c r="A58" s="20" t="s">
        <v>38</v>
      </c>
      <c r="B58" s="7"/>
      <c r="C58" s="86"/>
      <c r="D58" s="86"/>
      <c r="E58" s="86"/>
      <c r="F58" s="86"/>
      <c r="G58" s="86"/>
      <c r="H58" s="86"/>
      <c r="I58" s="86"/>
    </row>
    <row r="59" spans="1:10" ht="37.5">
      <c r="A59" s="20" t="s">
        <v>79</v>
      </c>
      <c r="B59" s="7" t="s">
        <v>20</v>
      </c>
      <c r="C59" s="86">
        <f aca="true" t="shared" si="5" ref="C59:I59">C60+C61+C62</f>
        <v>65</v>
      </c>
      <c r="D59" s="86">
        <f t="shared" si="5"/>
        <v>75</v>
      </c>
      <c r="E59" s="86">
        <f t="shared" si="5"/>
        <v>75</v>
      </c>
      <c r="F59" s="86">
        <f t="shared" si="5"/>
        <v>75</v>
      </c>
      <c r="G59" s="86">
        <f t="shared" si="5"/>
        <v>75</v>
      </c>
      <c r="H59" s="86">
        <f t="shared" si="5"/>
        <v>75</v>
      </c>
      <c r="I59" s="86">
        <f t="shared" si="5"/>
        <v>75</v>
      </c>
      <c r="J59" s="99"/>
    </row>
    <row r="60" spans="1:10" ht="37.5">
      <c r="A60" s="20" t="s">
        <v>80</v>
      </c>
      <c r="B60" s="7" t="s">
        <v>20</v>
      </c>
      <c r="C60" s="86">
        <v>57</v>
      </c>
      <c r="D60" s="86">
        <v>62</v>
      </c>
      <c r="E60" s="86">
        <v>62</v>
      </c>
      <c r="F60" s="86">
        <v>62</v>
      </c>
      <c r="G60" s="86">
        <v>62</v>
      </c>
      <c r="H60" s="86">
        <v>62</v>
      </c>
      <c r="I60" s="86">
        <v>62</v>
      </c>
      <c r="J60" s="99"/>
    </row>
    <row r="61" spans="1:10" ht="18.75">
      <c r="A61" s="20" t="s">
        <v>81</v>
      </c>
      <c r="B61" s="7" t="s">
        <v>20</v>
      </c>
      <c r="C61" s="86">
        <v>6</v>
      </c>
      <c r="D61" s="86">
        <v>10</v>
      </c>
      <c r="E61" s="86">
        <v>10</v>
      </c>
      <c r="F61" s="86">
        <v>10</v>
      </c>
      <c r="G61" s="86">
        <v>10</v>
      </c>
      <c r="H61" s="86">
        <v>10</v>
      </c>
      <c r="I61" s="86">
        <v>10</v>
      </c>
      <c r="J61" s="99"/>
    </row>
    <row r="62" spans="1:10" ht="18.75">
      <c r="A62" s="20" t="s">
        <v>82</v>
      </c>
      <c r="B62" s="7" t="s">
        <v>20</v>
      </c>
      <c r="C62" s="86">
        <v>2</v>
      </c>
      <c r="D62" s="86">
        <v>3</v>
      </c>
      <c r="E62" s="86">
        <v>3</v>
      </c>
      <c r="F62" s="86">
        <v>3</v>
      </c>
      <c r="G62" s="86">
        <v>3</v>
      </c>
      <c r="H62" s="86">
        <v>3</v>
      </c>
      <c r="I62" s="86">
        <v>3</v>
      </c>
      <c r="J62" s="99"/>
    </row>
    <row r="63" spans="1:10" ht="20.25" customHeight="1">
      <c r="A63" s="20" t="s">
        <v>26</v>
      </c>
      <c r="B63" s="7" t="s">
        <v>20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99"/>
    </row>
    <row r="64" spans="1:10" ht="18.75">
      <c r="A64" s="20" t="s">
        <v>27</v>
      </c>
      <c r="B64" s="7" t="s">
        <v>20</v>
      </c>
      <c r="C64" s="86">
        <v>12</v>
      </c>
      <c r="D64" s="86">
        <v>14</v>
      </c>
      <c r="E64" s="86">
        <v>14</v>
      </c>
      <c r="F64" s="86">
        <v>14</v>
      </c>
      <c r="G64" s="86">
        <v>14</v>
      </c>
      <c r="H64" s="86">
        <v>14</v>
      </c>
      <c r="I64" s="86">
        <v>14</v>
      </c>
      <c r="J64" s="99"/>
    </row>
    <row r="65" spans="1:10" ht="37.5">
      <c r="A65" s="20" t="s">
        <v>83</v>
      </c>
      <c r="B65" s="7" t="s">
        <v>20</v>
      </c>
      <c r="C65" s="86">
        <v>1</v>
      </c>
      <c r="D65" s="86">
        <v>1</v>
      </c>
      <c r="E65" s="86">
        <v>1</v>
      </c>
      <c r="F65" s="86">
        <v>1</v>
      </c>
      <c r="G65" s="86">
        <v>1</v>
      </c>
      <c r="H65" s="86">
        <v>1</v>
      </c>
      <c r="I65" s="86">
        <v>1</v>
      </c>
      <c r="J65" s="99"/>
    </row>
    <row r="66" spans="1:10" ht="56.25">
      <c r="A66" s="20" t="s">
        <v>84</v>
      </c>
      <c r="B66" s="7" t="s">
        <v>20</v>
      </c>
      <c r="C66" s="86">
        <v>5</v>
      </c>
      <c r="D66" s="86">
        <v>5</v>
      </c>
      <c r="E66" s="86">
        <v>5</v>
      </c>
      <c r="F66" s="86">
        <v>5</v>
      </c>
      <c r="G66" s="86">
        <v>5</v>
      </c>
      <c r="H66" s="86">
        <v>5</v>
      </c>
      <c r="I66" s="86">
        <v>5</v>
      </c>
      <c r="J66" s="99"/>
    </row>
    <row r="67" spans="1:10" ht="18.75">
      <c r="A67" s="20" t="s">
        <v>13</v>
      </c>
      <c r="B67" s="7" t="s">
        <v>20</v>
      </c>
      <c r="C67" s="86">
        <v>11</v>
      </c>
      <c r="D67" s="86">
        <v>11</v>
      </c>
      <c r="E67" s="86">
        <v>11</v>
      </c>
      <c r="F67" s="86">
        <v>11</v>
      </c>
      <c r="G67" s="86">
        <v>11</v>
      </c>
      <c r="H67" s="86">
        <v>11</v>
      </c>
      <c r="I67" s="86">
        <v>11</v>
      </c>
      <c r="J67" s="99"/>
    </row>
    <row r="68" spans="1:10" ht="37.5">
      <c r="A68" s="20" t="s">
        <v>85</v>
      </c>
      <c r="B68" s="7" t="s">
        <v>20</v>
      </c>
      <c r="C68" s="86">
        <v>110</v>
      </c>
      <c r="D68" s="86">
        <v>104</v>
      </c>
      <c r="E68" s="86">
        <v>104</v>
      </c>
      <c r="F68" s="86">
        <v>104</v>
      </c>
      <c r="G68" s="86">
        <v>105</v>
      </c>
      <c r="H68" s="86">
        <v>104</v>
      </c>
      <c r="I68" s="86">
        <v>104</v>
      </c>
      <c r="J68" s="99"/>
    </row>
    <row r="69" spans="1:10" ht="18.75">
      <c r="A69" s="15" t="s">
        <v>103</v>
      </c>
      <c r="B69" s="7" t="s">
        <v>20</v>
      </c>
      <c r="C69" s="86">
        <v>15</v>
      </c>
      <c r="D69" s="86">
        <v>16</v>
      </c>
      <c r="E69" s="86">
        <v>16</v>
      </c>
      <c r="F69" s="86">
        <v>16</v>
      </c>
      <c r="G69" s="86">
        <v>16</v>
      </c>
      <c r="H69" s="86">
        <v>16</v>
      </c>
      <c r="I69" s="86">
        <v>16</v>
      </c>
      <c r="J69" s="99"/>
    </row>
    <row r="70" spans="1:10" ht="18.75">
      <c r="A70" s="15" t="s">
        <v>104</v>
      </c>
      <c r="B70" s="7" t="s">
        <v>20</v>
      </c>
      <c r="C70" s="86">
        <v>2</v>
      </c>
      <c r="D70" s="86">
        <v>1</v>
      </c>
      <c r="E70" s="86">
        <v>1</v>
      </c>
      <c r="F70" s="86">
        <v>1</v>
      </c>
      <c r="G70" s="86">
        <v>1</v>
      </c>
      <c r="H70" s="86">
        <v>1</v>
      </c>
      <c r="I70" s="86">
        <v>1</v>
      </c>
      <c r="J70" s="99"/>
    </row>
    <row r="71" spans="1:10" ht="18.75">
      <c r="A71" s="20" t="s">
        <v>31</v>
      </c>
      <c r="B71" s="7" t="s">
        <v>20</v>
      </c>
      <c r="C71" s="86">
        <v>23</v>
      </c>
      <c r="D71" s="86">
        <v>22</v>
      </c>
      <c r="E71" s="86">
        <v>22</v>
      </c>
      <c r="F71" s="86">
        <v>22</v>
      </c>
      <c r="G71" s="86">
        <v>22</v>
      </c>
      <c r="H71" s="86">
        <v>22</v>
      </c>
      <c r="I71" s="86">
        <v>22</v>
      </c>
      <c r="J71" s="99"/>
    </row>
    <row r="72" spans="1:16" ht="37.5">
      <c r="A72" s="53" t="s">
        <v>42</v>
      </c>
      <c r="B72" s="7" t="s">
        <v>9</v>
      </c>
      <c r="C72" s="80">
        <v>0.4089</v>
      </c>
      <c r="D72" s="80">
        <v>0.3882</v>
      </c>
      <c r="E72" s="80">
        <v>0.301</v>
      </c>
      <c r="F72" s="80">
        <v>0.4023</v>
      </c>
      <c r="G72" s="80">
        <v>0.4075</v>
      </c>
      <c r="H72" s="80">
        <v>0.4188</v>
      </c>
      <c r="I72" s="80">
        <v>0.4245</v>
      </c>
      <c r="J72" s="103">
        <f>C25/C10*100</f>
        <v>40.8919100164604</v>
      </c>
      <c r="K72" s="103">
        <f aca="true" t="shared" si="6" ref="K72:P72">D25/D10*100</f>
        <v>38.81873810449625</v>
      </c>
      <c r="L72" s="103">
        <f t="shared" si="6"/>
        <v>30.10454399559815</v>
      </c>
      <c r="M72" s="103">
        <f t="shared" si="6"/>
        <v>40.233795034674586</v>
      </c>
      <c r="N72" s="103">
        <f t="shared" si="6"/>
        <v>40.7503234152652</v>
      </c>
      <c r="O72" s="103">
        <f t="shared" si="6"/>
        <v>41.875391078930896</v>
      </c>
      <c r="P72" s="103">
        <f t="shared" si="6"/>
        <v>42.44799360456022</v>
      </c>
    </row>
    <row r="73" spans="1:9" ht="19.5">
      <c r="A73" s="36" t="s">
        <v>40</v>
      </c>
      <c r="B73" s="69" t="s">
        <v>20</v>
      </c>
      <c r="C73" s="87">
        <v>240</v>
      </c>
      <c r="D73" s="87">
        <v>245</v>
      </c>
      <c r="E73" s="87">
        <v>245</v>
      </c>
      <c r="F73" s="87">
        <v>245</v>
      </c>
      <c r="G73" s="87">
        <v>245</v>
      </c>
      <c r="H73" s="87">
        <v>245</v>
      </c>
      <c r="I73" s="87">
        <v>245</v>
      </c>
    </row>
    <row r="74" spans="1:16" ht="37.5">
      <c r="A74" s="20" t="s">
        <v>50</v>
      </c>
      <c r="B74" s="7" t="s">
        <v>9</v>
      </c>
      <c r="C74" s="80">
        <v>0.2774</v>
      </c>
      <c r="D74" s="80">
        <v>0.2322</v>
      </c>
      <c r="E74" s="80">
        <v>0.1261</v>
      </c>
      <c r="F74" s="80">
        <v>0.2263</v>
      </c>
      <c r="G74" s="80">
        <v>0.2319</v>
      </c>
      <c r="H74" s="80">
        <v>0.2349</v>
      </c>
      <c r="I74" s="80">
        <v>0.2452</v>
      </c>
      <c r="J74" s="103">
        <f>181.98/C10*100</f>
        <v>27.73578004023654</v>
      </c>
      <c r="K74" s="103">
        <f>113.48/D10*100</f>
        <v>23.224116407097394</v>
      </c>
      <c r="L74" s="103">
        <f>55.01/E10*100</f>
        <v>12.611765784767757</v>
      </c>
      <c r="M74" s="103">
        <f>120.42/F10*100</f>
        <v>22.63150970700445</v>
      </c>
      <c r="N74" s="103">
        <f>125.5/G10*100</f>
        <v>23.193494732951393</v>
      </c>
      <c r="O74" s="103">
        <f>131.37/H10*100</f>
        <v>23.486189326897293</v>
      </c>
      <c r="P74" s="103">
        <f>141.08/I10*100</f>
        <v>24.51816965294312</v>
      </c>
    </row>
    <row r="75" spans="1:9" ht="18.75">
      <c r="A75" s="20" t="s">
        <v>36</v>
      </c>
      <c r="B75" s="7" t="s">
        <v>20</v>
      </c>
      <c r="C75" s="86">
        <v>206</v>
      </c>
      <c r="D75" s="86">
        <v>213</v>
      </c>
      <c r="E75" s="86">
        <v>213</v>
      </c>
      <c r="F75" s="86">
        <v>213</v>
      </c>
      <c r="G75" s="86">
        <v>214</v>
      </c>
      <c r="H75" s="86">
        <v>213</v>
      </c>
      <c r="I75" s="86">
        <v>213</v>
      </c>
    </row>
    <row r="76" spans="1:9" ht="39">
      <c r="A76" s="34" t="s">
        <v>1</v>
      </c>
      <c r="B76" s="72" t="s">
        <v>7</v>
      </c>
      <c r="C76" s="102">
        <v>57.7</v>
      </c>
      <c r="D76" s="102">
        <v>123.83</v>
      </c>
      <c r="E76" s="102">
        <v>77.85</v>
      </c>
      <c r="F76" s="102">
        <v>42.65</v>
      </c>
      <c r="G76" s="102">
        <v>43</v>
      </c>
      <c r="H76" s="102">
        <v>36.33</v>
      </c>
      <c r="I76" s="102">
        <v>37.85</v>
      </c>
    </row>
    <row r="77" spans="1:9" ht="18.75">
      <c r="A77" s="126" t="s">
        <v>52</v>
      </c>
      <c r="B77" s="127"/>
      <c r="C77" s="127"/>
      <c r="D77" s="127"/>
      <c r="E77" s="127"/>
      <c r="F77" s="127"/>
      <c r="G77" s="127"/>
      <c r="H77" s="127"/>
      <c r="I77" s="128"/>
    </row>
    <row r="78" spans="1:9" ht="19.5">
      <c r="A78" s="32" t="s">
        <v>53</v>
      </c>
      <c r="B78" s="11" t="s">
        <v>22</v>
      </c>
      <c r="C78" s="88">
        <v>13.55</v>
      </c>
      <c r="D78" s="88">
        <v>13.34</v>
      </c>
      <c r="E78" s="88">
        <v>13.13</v>
      </c>
      <c r="F78" s="89">
        <v>12.92</v>
      </c>
      <c r="G78" s="88">
        <v>12.71</v>
      </c>
      <c r="H78" s="89">
        <v>12.5</v>
      </c>
      <c r="I78" s="88">
        <v>12.29</v>
      </c>
    </row>
    <row r="79" spans="1:9" ht="39">
      <c r="A79" s="32" t="s">
        <v>44</v>
      </c>
      <c r="B79" s="11" t="s">
        <v>22</v>
      </c>
      <c r="C79" s="88">
        <f aca="true" t="shared" si="7" ref="C79:I79">C81+C85+C86+C87+C88+C89+C90+C91+C92+C93+C94+C95+C96</f>
        <v>2.76</v>
      </c>
      <c r="D79" s="88">
        <f t="shared" si="7"/>
        <v>2.8200000000000003</v>
      </c>
      <c r="E79" s="88">
        <f t="shared" si="7"/>
        <v>2.83</v>
      </c>
      <c r="F79" s="88">
        <f t="shared" si="7"/>
        <v>2.83</v>
      </c>
      <c r="G79" s="88">
        <f t="shared" si="7"/>
        <v>2.83</v>
      </c>
      <c r="H79" s="88">
        <f t="shared" si="7"/>
        <v>2.83</v>
      </c>
      <c r="I79" s="88">
        <f t="shared" si="7"/>
        <v>2.83</v>
      </c>
    </row>
    <row r="80" spans="1:9" ht="19.5">
      <c r="A80" s="12" t="s">
        <v>23</v>
      </c>
      <c r="B80" s="7"/>
      <c r="C80" s="83"/>
      <c r="D80" s="83"/>
      <c r="E80" s="83"/>
      <c r="F80" s="84"/>
      <c r="G80" s="83"/>
      <c r="H80" s="84"/>
      <c r="I80" s="83"/>
    </row>
    <row r="81" spans="1:9" ht="37.5">
      <c r="A81" s="22" t="s">
        <v>79</v>
      </c>
      <c r="B81" s="7" t="s">
        <v>22</v>
      </c>
      <c r="C81" s="83">
        <f aca="true" t="shared" si="8" ref="C81:I81">C82+C83</f>
        <v>0.42</v>
      </c>
      <c r="D81" s="83">
        <f t="shared" si="8"/>
        <v>0.39</v>
      </c>
      <c r="E81" s="83">
        <f t="shared" si="8"/>
        <v>0.39</v>
      </c>
      <c r="F81" s="83">
        <f t="shared" si="8"/>
        <v>0.39</v>
      </c>
      <c r="G81" s="83">
        <f t="shared" si="8"/>
        <v>0.39</v>
      </c>
      <c r="H81" s="83">
        <f t="shared" si="8"/>
        <v>0.39</v>
      </c>
      <c r="I81" s="83">
        <f t="shared" si="8"/>
        <v>0.39</v>
      </c>
    </row>
    <row r="82" spans="1:9" ht="37.5">
      <c r="A82" s="13" t="s">
        <v>80</v>
      </c>
      <c r="B82" s="7" t="s">
        <v>22</v>
      </c>
      <c r="C82" s="83">
        <v>0.04</v>
      </c>
      <c r="D82" s="83">
        <v>0.01</v>
      </c>
      <c r="E82" s="83">
        <v>0.01</v>
      </c>
      <c r="F82" s="83">
        <v>0.01</v>
      </c>
      <c r="G82" s="83">
        <v>0.01</v>
      </c>
      <c r="H82" s="83">
        <v>0.01</v>
      </c>
      <c r="I82" s="83">
        <v>0.01</v>
      </c>
    </row>
    <row r="83" spans="1:9" ht="18.75">
      <c r="A83" s="23" t="s">
        <v>81</v>
      </c>
      <c r="B83" s="7" t="s">
        <v>22</v>
      </c>
      <c r="C83" s="83">
        <v>0.38</v>
      </c>
      <c r="D83" s="83">
        <v>0.38</v>
      </c>
      <c r="E83" s="83">
        <v>0.38</v>
      </c>
      <c r="F83" s="83">
        <v>0.38</v>
      </c>
      <c r="G83" s="83">
        <v>0.38</v>
      </c>
      <c r="H83" s="83">
        <v>0.38</v>
      </c>
      <c r="I83" s="83">
        <v>0.38</v>
      </c>
    </row>
    <row r="84" spans="1:9" ht="18.75">
      <c r="A84" s="23" t="s">
        <v>82</v>
      </c>
      <c r="B84" s="7" t="s">
        <v>22</v>
      </c>
      <c r="C84" s="83">
        <v>0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</row>
    <row r="85" spans="1:9" ht="18.75">
      <c r="A85" s="23" t="s">
        <v>26</v>
      </c>
      <c r="B85" s="7" t="s">
        <v>22</v>
      </c>
      <c r="C85" s="83">
        <v>0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</row>
    <row r="86" spans="1:9" ht="18.75">
      <c r="A86" s="23" t="s">
        <v>27</v>
      </c>
      <c r="B86" s="7" t="s">
        <v>22</v>
      </c>
      <c r="C86" s="83">
        <v>0.06</v>
      </c>
      <c r="D86" s="83">
        <v>0.03</v>
      </c>
      <c r="E86" s="83">
        <v>0.03</v>
      </c>
      <c r="F86" s="83">
        <v>0.03</v>
      </c>
      <c r="G86" s="83">
        <v>0.03</v>
      </c>
      <c r="H86" s="83">
        <v>0.03</v>
      </c>
      <c r="I86" s="83">
        <v>0.03</v>
      </c>
    </row>
    <row r="87" spans="1:9" ht="37.5">
      <c r="A87" s="14" t="s">
        <v>83</v>
      </c>
      <c r="B87" s="7" t="s">
        <v>22</v>
      </c>
      <c r="C87" s="83">
        <v>0.02</v>
      </c>
      <c r="D87" s="83">
        <v>0.02</v>
      </c>
      <c r="E87" s="83">
        <v>0.02</v>
      </c>
      <c r="F87" s="83">
        <v>0.02</v>
      </c>
      <c r="G87" s="83">
        <v>0.02</v>
      </c>
      <c r="H87" s="83">
        <v>0.02</v>
      </c>
      <c r="I87" s="83">
        <v>0.02</v>
      </c>
    </row>
    <row r="88" spans="1:9" ht="18.75">
      <c r="A88" s="23" t="s">
        <v>84</v>
      </c>
      <c r="B88" s="7" t="s">
        <v>22</v>
      </c>
      <c r="C88" s="83">
        <v>0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</row>
    <row r="89" spans="1:9" ht="18.75">
      <c r="A89" s="23" t="s">
        <v>13</v>
      </c>
      <c r="B89" s="7" t="s">
        <v>22</v>
      </c>
      <c r="C89" s="83">
        <v>0</v>
      </c>
      <c r="D89" s="83">
        <v>0</v>
      </c>
      <c r="E89" s="83">
        <v>0</v>
      </c>
      <c r="F89" s="83">
        <v>0</v>
      </c>
      <c r="G89" s="83">
        <v>0</v>
      </c>
      <c r="H89" s="83">
        <v>0</v>
      </c>
      <c r="I89" s="83">
        <v>0</v>
      </c>
    </row>
    <row r="90" spans="1:9" ht="37.5">
      <c r="A90" s="13" t="s">
        <v>85</v>
      </c>
      <c r="B90" s="7" t="s">
        <v>22</v>
      </c>
      <c r="C90" s="83">
        <v>0.17</v>
      </c>
      <c r="D90" s="83">
        <v>0.17</v>
      </c>
      <c r="E90" s="83">
        <v>0.17</v>
      </c>
      <c r="F90" s="83">
        <v>0.17</v>
      </c>
      <c r="G90" s="83">
        <v>0.17</v>
      </c>
      <c r="H90" s="83">
        <v>0.17</v>
      </c>
      <c r="I90" s="83">
        <v>0.17</v>
      </c>
    </row>
    <row r="91" spans="1:9" ht="18.75">
      <c r="A91" s="15" t="s">
        <v>103</v>
      </c>
      <c r="B91" s="7" t="s">
        <v>22</v>
      </c>
      <c r="C91" s="83">
        <v>0.16</v>
      </c>
      <c r="D91" s="83">
        <v>0.16</v>
      </c>
      <c r="E91" s="83">
        <v>0.16</v>
      </c>
      <c r="F91" s="83">
        <v>0.16</v>
      </c>
      <c r="G91" s="83">
        <v>0.16</v>
      </c>
      <c r="H91" s="83">
        <v>0.16</v>
      </c>
      <c r="I91" s="83">
        <v>0.16</v>
      </c>
    </row>
    <row r="92" spans="1:9" ht="18.75">
      <c r="A92" s="15" t="s">
        <v>104</v>
      </c>
      <c r="B92" s="7" t="s">
        <v>22</v>
      </c>
      <c r="C92" s="83">
        <v>0</v>
      </c>
      <c r="D92" s="83">
        <v>0</v>
      </c>
      <c r="E92" s="83">
        <v>0</v>
      </c>
      <c r="F92" s="83">
        <v>0</v>
      </c>
      <c r="G92" s="83">
        <v>0</v>
      </c>
      <c r="H92" s="83">
        <v>0</v>
      </c>
      <c r="I92" s="83">
        <v>0</v>
      </c>
    </row>
    <row r="93" spans="1:9" ht="37.5">
      <c r="A93" s="14" t="s">
        <v>25</v>
      </c>
      <c r="B93" s="7" t="s">
        <v>22</v>
      </c>
      <c r="C93" s="83">
        <v>0.48</v>
      </c>
      <c r="D93" s="83">
        <v>0.45</v>
      </c>
      <c r="E93" s="83">
        <v>0.45</v>
      </c>
      <c r="F93" s="83">
        <v>0.45</v>
      </c>
      <c r="G93" s="83">
        <v>0.45</v>
      </c>
      <c r="H93" s="83">
        <v>0.45</v>
      </c>
      <c r="I93" s="83">
        <v>0.45</v>
      </c>
    </row>
    <row r="94" spans="1:9" ht="18.75">
      <c r="A94" s="23" t="s">
        <v>28</v>
      </c>
      <c r="B94" s="7" t="s">
        <v>22</v>
      </c>
      <c r="C94" s="83">
        <v>0.92</v>
      </c>
      <c r="D94" s="83">
        <v>0.92</v>
      </c>
      <c r="E94" s="83">
        <v>0.92</v>
      </c>
      <c r="F94" s="83">
        <v>0.92</v>
      </c>
      <c r="G94" s="83">
        <v>0.92</v>
      </c>
      <c r="H94" s="83">
        <v>0.92</v>
      </c>
      <c r="I94" s="83">
        <v>0.92</v>
      </c>
    </row>
    <row r="95" spans="1:9" ht="18.75">
      <c r="A95" s="23" t="s">
        <v>29</v>
      </c>
      <c r="B95" s="7" t="s">
        <v>22</v>
      </c>
      <c r="C95" s="83">
        <v>0.29</v>
      </c>
      <c r="D95" s="83">
        <v>0.27</v>
      </c>
      <c r="E95" s="83">
        <v>0.27</v>
      </c>
      <c r="F95" s="83">
        <v>0.27</v>
      </c>
      <c r="G95" s="83">
        <v>0.27</v>
      </c>
      <c r="H95" s="83">
        <v>0.27</v>
      </c>
      <c r="I95" s="83">
        <v>0.27</v>
      </c>
    </row>
    <row r="96" spans="1:9" ht="18.75">
      <c r="A96" s="23" t="s">
        <v>31</v>
      </c>
      <c r="B96" s="7" t="s">
        <v>22</v>
      </c>
      <c r="C96" s="83">
        <v>0.24</v>
      </c>
      <c r="D96" s="83">
        <v>0.41</v>
      </c>
      <c r="E96" s="83">
        <v>0.42</v>
      </c>
      <c r="F96" s="83">
        <v>0.42</v>
      </c>
      <c r="G96" s="83">
        <v>0.42</v>
      </c>
      <c r="H96" s="83">
        <v>0.42</v>
      </c>
      <c r="I96" s="83">
        <v>0.42</v>
      </c>
    </row>
    <row r="97" spans="1:9" ht="54.75" customHeight="1">
      <c r="A97" s="25" t="s">
        <v>32</v>
      </c>
      <c r="B97" s="7" t="s">
        <v>22</v>
      </c>
      <c r="C97" s="83">
        <v>1.11</v>
      </c>
      <c r="D97" s="83">
        <v>1.13</v>
      </c>
      <c r="E97" s="83">
        <v>1.13</v>
      </c>
      <c r="F97" s="83">
        <v>1.13</v>
      </c>
      <c r="G97" s="83">
        <v>1.13</v>
      </c>
      <c r="H97" s="83">
        <v>1.13</v>
      </c>
      <c r="I97" s="83">
        <v>1.13</v>
      </c>
    </row>
    <row r="98" spans="1:9" ht="18.75">
      <c r="A98" s="26" t="s">
        <v>30</v>
      </c>
      <c r="B98" s="7"/>
      <c r="C98" s="83"/>
      <c r="D98" s="83"/>
      <c r="E98" s="83"/>
      <c r="F98" s="83"/>
      <c r="G98" s="83"/>
      <c r="H98" s="83"/>
      <c r="I98" s="83"/>
    </row>
    <row r="99" spans="1:9" ht="37.5">
      <c r="A99" s="48" t="s">
        <v>107</v>
      </c>
      <c r="B99" s="7" t="s">
        <v>22</v>
      </c>
      <c r="C99" s="83">
        <v>0.1</v>
      </c>
      <c r="D99" s="83">
        <v>0.11</v>
      </c>
      <c r="E99" s="83">
        <v>0.1</v>
      </c>
      <c r="F99" s="83">
        <v>0.1</v>
      </c>
      <c r="G99" s="83">
        <v>0.1</v>
      </c>
      <c r="H99" s="83">
        <v>0.1</v>
      </c>
      <c r="I99" s="83">
        <v>0.1</v>
      </c>
    </row>
    <row r="100" spans="1:9" ht="18.75">
      <c r="A100" s="49" t="s">
        <v>105</v>
      </c>
      <c r="B100" s="7" t="s">
        <v>22</v>
      </c>
      <c r="C100" s="83">
        <v>0</v>
      </c>
      <c r="D100" s="83">
        <v>0</v>
      </c>
      <c r="E100" s="83">
        <v>0</v>
      </c>
      <c r="F100" s="83">
        <v>0</v>
      </c>
      <c r="G100" s="83">
        <v>0</v>
      </c>
      <c r="H100" s="83">
        <v>0</v>
      </c>
      <c r="I100" s="83">
        <v>0</v>
      </c>
    </row>
    <row r="101" spans="1:9" ht="18.75">
      <c r="A101" s="50" t="s">
        <v>56</v>
      </c>
      <c r="B101" s="7" t="s">
        <v>21</v>
      </c>
      <c r="C101" s="83"/>
      <c r="D101" s="83"/>
      <c r="E101" s="83"/>
      <c r="F101" s="83"/>
      <c r="G101" s="83"/>
      <c r="H101" s="83"/>
      <c r="I101" s="83"/>
    </row>
    <row r="102" spans="1:9" ht="56.25">
      <c r="A102" s="27" t="s">
        <v>43</v>
      </c>
      <c r="B102" s="7" t="s">
        <v>22</v>
      </c>
      <c r="C102" s="83">
        <f aca="true" t="shared" si="9" ref="C102:I102">C104+C105+C106+C107+C108+C109+C110+C111+C112+C113+C114+C115+C116</f>
        <v>0.19999999999999996</v>
      </c>
      <c r="D102" s="83">
        <f t="shared" si="9"/>
        <v>0.19999999999999996</v>
      </c>
      <c r="E102" s="83">
        <f t="shared" si="9"/>
        <v>0.19999999999999996</v>
      </c>
      <c r="F102" s="83">
        <f t="shared" si="9"/>
        <v>0.19999999999999996</v>
      </c>
      <c r="G102" s="83">
        <f t="shared" si="9"/>
        <v>0.19999999999999996</v>
      </c>
      <c r="H102" s="83">
        <f t="shared" si="9"/>
        <v>0.19999999999999996</v>
      </c>
      <c r="I102" s="83">
        <f t="shared" si="9"/>
        <v>0.19999999999999996</v>
      </c>
    </row>
    <row r="103" spans="1:9" ht="19.5">
      <c r="A103" s="12" t="s">
        <v>23</v>
      </c>
      <c r="B103" s="7"/>
      <c r="C103" s="8"/>
      <c r="D103" s="8"/>
      <c r="E103" s="8"/>
      <c r="F103" s="8"/>
      <c r="G103" s="9"/>
      <c r="H103" s="8"/>
      <c r="I103" s="9"/>
    </row>
    <row r="104" spans="1:9" ht="37.5">
      <c r="A104" s="28" t="s">
        <v>79</v>
      </c>
      <c r="B104" s="7" t="s">
        <v>22</v>
      </c>
      <c r="C104" s="83">
        <v>0.05</v>
      </c>
      <c r="D104" s="83">
        <v>0.05</v>
      </c>
      <c r="E104" s="83">
        <v>0.05</v>
      </c>
      <c r="F104" s="83">
        <v>0.05</v>
      </c>
      <c r="G104" s="83">
        <v>0.05</v>
      </c>
      <c r="H104" s="83">
        <v>0.05</v>
      </c>
      <c r="I104" s="83">
        <v>0.05</v>
      </c>
    </row>
    <row r="105" spans="1:9" ht="37.5">
      <c r="A105" s="29" t="s">
        <v>80</v>
      </c>
      <c r="B105" s="7" t="s">
        <v>21</v>
      </c>
      <c r="C105" s="83">
        <v>0.04</v>
      </c>
      <c r="D105" s="83">
        <v>0.04</v>
      </c>
      <c r="E105" s="83">
        <v>0.04</v>
      </c>
      <c r="F105" s="83">
        <v>0.04</v>
      </c>
      <c r="G105" s="83">
        <v>0.04</v>
      </c>
      <c r="H105" s="83">
        <v>0.04</v>
      </c>
      <c r="I105" s="83">
        <v>0.04</v>
      </c>
    </row>
    <row r="106" spans="1:9" ht="18.75">
      <c r="A106" s="30" t="s">
        <v>81</v>
      </c>
      <c r="B106" s="7" t="s">
        <v>22</v>
      </c>
      <c r="C106" s="83">
        <v>0.01</v>
      </c>
      <c r="D106" s="83">
        <v>0.01</v>
      </c>
      <c r="E106" s="83">
        <v>0.01</v>
      </c>
      <c r="F106" s="83">
        <v>0.01</v>
      </c>
      <c r="G106" s="83">
        <v>0.01</v>
      </c>
      <c r="H106" s="83">
        <v>0.01</v>
      </c>
      <c r="I106" s="83">
        <v>0.01</v>
      </c>
    </row>
    <row r="107" spans="1:9" ht="18.75">
      <c r="A107" s="30" t="s">
        <v>82</v>
      </c>
      <c r="B107" s="7" t="s">
        <v>22</v>
      </c>
      <c r="C107" s="83">
        <v>0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</row>
    <row r="108" spans="1:9" ht="24" customHeight="1">
      <c r="A108" s="15" t="s">
        <v>26</v>
      </c>
      <c r="B108" s="7" t="s">
        <v>22</v>
      </c>
      <c r="C108" s="83">
        <v>0</v>
      </c>
      <c r="D108" s="83">
        <v>0</v>
      </c>
      <c r="E108" s="83">
        <v>0</v>
      </c>
      <c r="F108" s="83">
        <v>0</v>
      </c>
      <c r="G108" s="83">
        <v>0</v>
      </c>
      <c r="H108" s="83">
        <v>0</v>
      </c>
      <c r="I108" s="83">
        <v>0</v>
      </c>
    </row>
    <row r="109" spans="1:9" ht="18.75">
      <c r="A109" s="30" t="s">
        <v>27</v>
      </c>
      <c r="B109" s="7" t="s">
        <v>21</v>
      </c>
      <c r="C109" s="83">
        <v>0.06</v>
      </c>
      <c r="D109" s="83">
        <v>0.06</v>
      </c>
      <c r="E109" s="83">
        <v>0.06</v>
      </c>
      <c r="F109" s="83">
        <v>0.06</v>
      </c>
      <c r="G109" s="83">
        <v>0.06</v>
      </c>
      <c r="H109" s="83">
        <v>0.06</v>
      </c>
      <c r="I109" s="83">
        <v>0.06</v>
      </c>
    </row>
    <row r="110" spans="1:9" ht="37.5">
      <c r="A110" s="31" t="s">
        <v>83</v>
      </c>
      <c r="B110" s="7" t="s">
        <v>21</v>
      </c>
      <c r="C110" s="83">
        <v>0.02</v>
      </c>
      <c r="D110" s="83">
        <v>0.02</v>
      </c>
      <c r="E110" s="83">
        <v>0.02</v>
      </c>
      <c r="F110" s="83">
        <v>0.02</v>
      </c>
      <c r="G110" s="83">
        <v>0.02</v>
      </c>
      <c r="H110" s="83">
        <v>0.02</v>
      </c>
      <c r="I110" s="83">
        <v>0.02</v>
      </c>
    </row>
    <row r="111" spans="1:9" ht="56.25">
      <c r="A111" s="30" t="s">
        <v>84</v>
      </c>
      <c r="B111" s="7" t="s">
        <v>21</v>
      </c>
      <c r="C111" s="83">
        <v>0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</row>
    <row r="112" spans="1:9" ht="18.75">
      <c r="A112" s="30" t="s">
        <v>13</v>
      </c>
      <c r="B112" s="7" t="s">
        <v>21</v>
      </c>
      <c r="C112" s="83">
        <v>0</v>
      </c>
      <c r="D112" s="83">
        <v>0</v>
      </c>
      <c r="E112" s="83">
        <v>0</v>
      </c>
      <c r="F112" s="83">
        <v>0</v>
      </c>
      <c r="G112" s="83">
        <v>0</v>
      </c>
      <c r="H112" s="83">
        <v>0</v>
      </c>
      <c r="I112" s="83">
        <v>0</v>
      </c>
    </row>
    <row r="113" spans="1:9" ht="37.5">
      <c r="A113" s="30" t="s">
        <v>85</v>
      </c>
      <c r="B113" s="7" t="s">
        <v>21</v>
      </c>
      <c r="C113" s="83">
        <v>0.02</v>
      </c>
      <c r="D113" s="83">
        <v>0.02</v>
      </c>
      <c r="E113" s="83">
        <v>0.02</v>
      </c>
      <c r="F113" s="83">
        <v>0.02</v>
      </c>
      <c r="G113" s="83">
        <v>0.02</v>
      </c>
      <c r="H113" s="83">
        <v>0.02</v>
      </c>
      <c r="I113" s="83">
        <v>0.02</v>
      </c>
    </row>
    <row r="114" spans="1:9" ht="18.75">
      <c r="A114" s="15" t="s">
        <v>103</v>
      </c>
      <c r="B114" s="7"/>
      <c r="C114" s="83">
        <v>0</v>
      </c>
      <c r="D114" s="83">
        <v>0</v>
      </c>
      <c r="E114" s="83">
        <v>0</v>
      </c>
      <c r="F114" s="83">
        <v>0</v>
      </c>
      <c r="G114" s="83">
        <v>0</v>
      </c>
      <c r="H114" s="83">
        <v>0</v>
      </c>
      <c r="I114" s="83">
        <v>0</v>
      </c>
    </row>
    <row r="115" spans="1:9" ht="18.75">
      <c r="A115" s="15" t="s">
        <v>104</v>
      </c>
      <c r="B115" s="7"/>
      <c r="C115" s="83">
        <v>0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</row>
    <row r="116" spans="1:9" ht="18.75">
      <c r="A116" s="30" t="s">
        <v>31</v>
      </c>
      <c r="B116" s="7" t="s">
        <v>21</v>
      </c>
      <c r="C116" s="83">
        <v>0</v>
      </c>
      <c r="D116" s="83">
        <v>0</v>
      </c>
      <c r="E116" s="83">
        <v>0</v>
      </c>
      <c r="F116" s="83">
        <v>0</v>
      </c>
      <c r="G116" s="83">
        <v>0</v>
      </c>
      <c r="H116" s="83">
        <v>0</v>
      </c>
      <c r="I116" s="83">
        <v>0</v>
      </c>
    </row>
    <row r="117" spans="1:9" ht="39">
      <c r="A117" s="16" t="s">
        <v>54</v>
      </c>
      <c r="B117" s="69" t="s">
        <v>9</v>
      </c>
      <c r="C117" s="96">
        <v>2.6</v>
      </c>
      <c r="D117" s="96">
        <v>2.5</v>
      </c>
      <c r="E117" s="96">
        <v>2.6</v>
      </c>
      <c r="F117" s="96">
        <v>2.7</v>
      </c>
      <c r="G117" s="96">
        <v>2.7</v>
      </c>
      <c r="H117" s="96">
        <v>2.8</v>
      </c>
      <c r="I117" s="96">
        <v>3</v>
      </c>
    </row>
    <row r="118" spans="1:9" ht="58.5">
      <c r="A118" s="12" t="s">
        <v>47</v>
      </c>
      <c r="B118" s="7" t="s">
        <v>10</v>
      </c>
      <c r="C118" s="83">
        <v>23468.14</v>
      </c>
      <c r="D118" s="83">
        <v>22215.43</v>
      </c>
      <c r="E118" s="83">
        <v>24459.75</v>
      </c>
      <c r="F118" s="83">
        <v>27008.1</v>
      </c>
      <c r="G118" s="83">
        <v>27008.1</v>
      </c>
      <c r="H118" s="83">
        <v>29827.74</v>
      </c>
      <c r="I118" s="83">
        <v>32929.98</v>
      </c>
    </row>
    <row r="119" spans="1:9" ht="19.5">
      <c r="A119" s="12" t="s">
        <v>23</v>
      </c>
      <c r="B119" s="7"/>
      <c r="C119" s="8"/>
      <c r="D119" s="8"/>
      <c r="E119" s="8"/>
      <c r="F119" s="19"/>
      <c r="G119" s="9"/>
      <c r="H119" s="19"/>
      <c r="I119" s="9"/>
    </row>
    <row r="120" spans="1:16" ht="37.5">
      <c r="A120" s="22" t="s">
        <v>79</v>
      </c>
      <c r="B120" s="7" t="s">
        <v>10</v>
      </c>
      <c r="C120" s="83">
        <v>18747.84</v>
      </c>
      <c r="D120" s="83">
        <v>18266</v>
      </c>
      <c r="E120" s="83">
        <v>20133</v>
      </c>
      <c r="F120" s="83">
        <v>22231</v>
      </c>
      <c r="G120" s="83">
        <v>22231</v>
      </c>
      <c r="H120" s="83">
        <v>24531</v>
      </c>
      <c r="I120" s="83">
        <v>27083</v>
      </c>
      <c r="J120">
        <f aca="true" t="shared" si="10" ref="J120:P120">C120*C81*12</f>
        <v>94489.1136</v>
      </c>
      <c r="K120">
        <f t="shared" si="10"/>
        <v>85484.88</v>
      </c>
      <c r="L120">
        <f t="shared" si="10"/>
        <v>94222.44</v>
      </c>
      <c r="M120">
        <f t="shared" si="10"/>
        <v>104041.08</v>
      </c>
      <c r="N120">
        <f t="shared" si="10"/>
        <v>104041.08</v>
      </c>
      <c r="O120">
        <f t="shared" si="10"/>
        <v>114805.08</v>
      </c>
      <c r="P120">
        <f t="shared" si="10"/>
        <v>126748.44</v>
      </c>
    </row>
    <row r="121" spans="1:12" ht="37.5">
      <c r="A121" s="14" t="s">
        <v>80</v>
      </c>
      <c r="B121" s="7" t="s">
        <v>10</v>
      </c>
      <c r="C121" s="83">
        <v>10792.68</v>
      </c>
      <c r="D121" s="83">
        <v>12429</v>
      </c>
      <c r="E121" s="83">
        <v>13700</v>
      </c>
      <c r="F121" s="83">
        <v>15126.7</v>
      </c>
      <c r="G121" s="83">
        <v>15126.7</v>
      </c>
      <c r="H121" s="83">
        <v>16702.9</v>
      </c>
      <c r="I121" s="83">
        <v>18440</v>
      </c>
      <c r="J121" s="97"/>
      <c r="K121" s="98"/>
      <c r="L121" s="98"/>
    </row>
    <row r="122" spans="1:9" ht="18.75">
      <c r="A122" s="23" t="s">
        <v>81</v>
      </c>
      <c r="B122" s="7" t="s">
        <v>10</v>
      </c>
      <c r="C122" s="83">
        <v>20893.64</v>
      </c>
      <c r="D122" s="83">
        <v>24103</v>
      </c>
      <c r="E122" s="83">
        <v>26566.33</v>
      </c>
      <c r="F122" s="83">
        <v>29334.54</v>
      </c>
      <c r="G122" s="83">
        <v>29334.54</v>
      </c>
      <c r="H122" s="83">
        <v>32370.66</v>
      </c>
      <c r="I122" s="83">
        <v>35737.21</v>
      </c>
    </row>
    <row r="123" spans="1:16" ht="18.75">
      <c r="A123" s="23" t="s">
        <v>82</v>
      </c>
      <c r="B123" s="7" t="s">
        <v>10</v>
      </c>
      <c r="C123" s="83">
        <v>0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>
        <f aca="true" t="shared" si="11" ref="J123:P135">C123*C84*12</f>
        <v>0</v>
      </c>
      <c r="K123">
        <f t="shared" si="11"/>
        <v>0</v>
      </c>
      <c r="L123">
        <f t="shared" si="11"/>
        <v>0</v>
      </c>
      <c r="M123">
        <f t="shared" si="11"/>
        <v>0</v>
      </c>
      <c r="N123">
        <f t="shared" si="11"/>
        <v>0</v>
      </c>
      <c r="O123">
        <f t="shared" si="11"/>
        <v>0</v>
      </c>
      <c r="P123">
        <f t="shared" si="11"/>
        <v>0</v>
      </c>
    </row>
    <row r="124" spans="1:16" ht="18.75">
      <c r="A124" s="23" t="s">
        <v>26</v>
      </c>
      <c r="B124" s="7" t="s">
        <v>10</v>
      </c>
      <c r="C124" s="83">
        <v>0</v>
      </c>
      <c r="D124" s="83">
        <v>0</v>
      </c>
      <c r="E124" s="83">
        <v>0</v>
      </c>
      <c r="F124" s="83">
        <v>0</v>
      </c>
      <c r="G124" s="83">
        <v>0</v>
      </c>
      <c r="H124" s="83">
        <v>0</v>
      </c>
      <c r="I124" s="83">
        <v>0</v>
      </c>
      <c r="J124">
        <f t="shared" si="11"/>
        <v>0</v>
      </c>
      <c r="K124">
        <f t="shared" si="11"/>
        <v>0</v>
      </c>
      <c r="L124">
        <f t="shared" si="11"/>
        <v>0</v>
      </c>
      <c r="M124">
        <f t="shared" si="11"/>
        <v>0</v>
      </c>
      <c r="N124">
        <f t="shared" si="11"/>
        <v>0</v>
      </c>
      <c r="O124">
        <f t="shared" si="11"/>
        <v>0</v>
      </c>
      <c r="P124">
        <f t="shared" si="11"/>
        <v>0</v>
      </c>
    </row>
    <row r="125" spans="1:16" ht="18.75">
      <c r="A125" s="23" t="s">
        <v>27</v>
      </c>
      <c r="B125" s="7" t="s">
        <v>10</v>
      </c>
      <c r="C125" s="83">
        <v>13409.09</v>
      </c>
      <c r="D125" s="83">
        <v>16501</v>
      </c>
      <c r="E125" s="83">
        <v>18217.1</v>
      </c>
      <c r="F125" s="83">
        <v>20078.89</v>
      </c>
      <c r="G125" s="83">
        <v>20078.89</v>
      </c>
      <c r="H125" s="83">
        <v>24465.82</v>
      </c>
      <c r="I125" s="83">
        <v>27010.27</v>
      </c>
      <c r="J125">
        <f t="shared" si="11"/>
        <v>9654.5448</v>
      </c>
      <c r="K125">
        <f t="shared" si="11"/>
        <v>5940.36</v>
      </c>
      <c r="L125">
        <f t="shared" si="11"/>
        <v>6558.155999999999</v>
      </c>
      <c r="M125">
        <f t="shared" si="11"/>
        <v>7228.400399999999</v>
      </c>
      <c r="N125">
        <f t="shared" si="11"/>
        <v>7228.400399999999</v>
      </c>
      <c r="O125">
        <f t="shared" si="11"/>
        <v>8807.6952</v>
      </c>
      <c r="P125">
        <f t="shared" si="11"/>
        <v>9723.697199999999</v>
      </c>
    </row>
    <row r="126" spans="1:16" ht="37.5">
      <c r="A126" s="31" t="s">
        <v>83</v>
      </c>
      <c r="B126" s="7" t="s">
        <v>10</v>
      </c>
      <c r="C126" s="83">
        <v>19714.29</v>
      </c>
      <c r="D126" s="83">
        <v>19192</v>
      </c>
      <c r="E126" s="83">
        <v>21153</v>
      </c>
      <c r="F126" s="83">
        <v>23357.6</v>
      </c>
      <c r="G126" s="83">
        <v>23357.6</v>
      </c>
      <c r="H126" s="83">
        <v>25775.12</v>
      </c>
      <c r="I126" s="83">
        <v>28455.73</v>
      </c>
      <c r="J126">
        <f t="shared" si="11"/>
        <v>4731.4296</v>
      </c>
      <c r="K126">
        <f t="shared" si="11"/>
        <v>4606.08</v>
      </c>
      <c r="L126">
        <f t="shared" si="11"/>
        <v>5076.72</v>
      </c>
      <c r="M126">
        <f t="shared" si="11"/>
        <v>5605.824</v>
      </c>
      <c r="N126">
        <f t="shared" si="11"/>
        <v>5605.824</v>
      </c>
      <c r="O126">
        <f t="shared" si="11"/>
        <v>6186.0288</v>
      </c>
      <c r="P126">
        <f t="shared" si="11"/>
        <v>6829.3752</v>
      </c>
    </row>
    <row r="127" spans="1:16" ht="18.75">
      <c r="A127" s="23" t="s">
        <v>84</v>
      </c>
      <c r="B127" s="7" t="s">
        <v>10</v>
      </c>
      <c r="C127" s="83">
        <v>0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>
        <f t="shared" si="11"/>
        <v>0</v>
      </c>
      <c r="K127">
        <f t="shared" si="11"/>
        <v>0</v>
      </c>
      <c r="L127">
        <f t="shared" si="11"/>
        <v>0</v>
      </c>
      <c r="M127">
        <f t="shared" si="11"/>
        <v>0</v>
      </c>
      <c r="N127">
        <f t="shared" si="11"/>
        <v>0</v>
      </c>
      <c r="O127">
        <f t="shared" si="11"/>
        <v>0</v>
      </c>
      <c r="P127">
        <f t="shared" si="11"/>
        <v>0</v>
      </c>
    </row>
    <row r="128" spans="1:16" ht="18.75">
      <c r="A128" s="14" t="s">
        <v>13</v>
      </c>
      <c r="B128" s="7" t="s">
        <v>10</v>
      </c>
      <c r="C128" s="83">
        <v>0</v>
      </c>
      <c r="D128" s="83">
        <v>0</v>
      </c>
      <c r="E128" s="83">
        <v>0</v>
      </c>
      <c r="F128" s="83">
        <v>0</v>
      </c>
      <c r="G128" s="83">
        <v>0</v>
      </c>
      <c r="H128" s="83">
        <v>0</v>
      </c>
      <c r="I128" s="83">
        <v>0</v>
      </c>
      <c r="J128">
        <f t="shared" si="11"/>
        <v>0</v>
      </c>
      <c r="K128">
        <f t="shared" si="11"/>
        <v>0</v>
      </c>
      <c r="L128">
        <f t="shared" si="11"/>
        <v>0</v>
      </c>
      <c r="M128">
        <f t="shared" si="11"/>
        <v>0</v>
      </c>
      <c r="N128">
        <f t="shared" si="11"/>
        <v>0</v>
      </c>
      <c r="O128">
        <f t="shared" si="11"/>
        <v>0</v>
      </c>
      <c r="P128">
        <f t="shared" si="11"/>
        <v>0</v>
      </c>
    </row>
    <row r="129" spans="1:16" ht="37.5">
      <c r="A129" s="22" t="s">
        <v>85</v>
      </c>
      <c r="B129" s="7" t="s">
        <v>10</v>
      </c>
      <c r="C129" s="83">
        <v>13572.4</v>
      </c>
      <c r="D129" s="83">
        <v>16501</v>
      </c>
      <c r="E129" s="83">
        <v>18187.4</v>
      </c>
      <c r="F129" s="83">
        <v>20082.53</v>
      </c>
      <c r="G129" s="83">
        <v>20082.53</v>
      </c>
      <c r="H129" s="83">
        <v>22161</v>
      </c>
      <c r="I129" s="83">
        <v>24465.83</v>
      </c>
      <c r="J129">
        <f t="shared" si="11"/>
        <v>27687.696</v>
      </c>
      <c r="K129">
        <f t="shared" si="11"/>
        <v>33662.04</v>
      </c>
      <c r="L129">
        <f t="shared" si="11"/>
        <v>37102.29600000001</v>
      </c>
      <c r="M129">
        <f t="shared" si="11"/>
        <v>40968.3612</v>
      </c>
      <c r="N129">
        <f t="shared" si="11"/>
        <v>40968.3612</v>
      </c>
      <c r="O129">
        <f t="shared" si="11"/>
        <v>45208.44</v>
      </c>
      <c r="P129">
        <f t="shared" si="11"/>
        <v>49910.293200000015</v>
      </c>
    </row>
    <row r="130" spans="1:16" ht="18.75">
      <c r="A130" s="15" t="s">
        <v>103</v>
      </c>
      <c r="B130" s="7" t="s">
        <v>10</v>
      </c>
      <c r="C130" s="83">
        <v>20580</v>
      </c>
      <c r="D130" s="83">
        <v>21037</v>
      </c>
      <c r="E130" s="83">
        <v>23186.98</v>
      </c>
      <c r="F130" s="83">
        <v>25603.06</v>
      </c>
      <c r="G130" s="83">
        <v>25603.06</v>
      </c>
      <c r="H130" s="83">
        <v>28252.98</v>
      </c>
      <c r="I130" s="83">
        <v>31191.29</v>
      </c>
      <c r="J130">
        <f t="shared" si="11"/>
        <v>39513.600000000006</v>
      </c>
      <c r="K130">
        <f t="shared" si="11"/>
        <v>40391.04</v>
      </c>
      <c r="L130">
        <f t="shared" si="11"/>
        <v>44519.0016</v>
      </c>
      <c r="M130">
        <f t="shared" si="11"/>
        <v>49157.875199999995</v>
      </c>
      <c r="N130">
        <f t="shared" si="11"/>
        <v>49157.875199999995</v>
      </c>
      <c r="O130">
        <f t="shared" si="11"/>
        <v>54245.721600000004</v>
      </c>
      <c r="P130">
        <f t="shared" si="11"/>
        <v>59887.27680000001</v>
      </c>
    </row>
    <row r="131" spans="1:16" ht="18.75">
      <c r="A131" s="15" t="s">
        <v>104</v>
      </c>
      <c r="B131" s="7" t="s">
        <v>10</v>
      </c>
      <c r="C131" s="83">
        <v>0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>
        <f t="shared" si="11"/>
        <v>0</v>
      </c>
      <c r="K131">
        <f t="shared" si="11"/>
        <v>0</v>
      </c>
      <c r="L131">
        <f t="shared" si="11"/>
        <v>0</v>
      </c>
      <c r="M131">
        <f t="shared" si="11"/>
        <v>0</v>
      </c>
      <c r="N131">
        <f t="shared" si="11"/>
        <v>0</v>
      </c>
      <c r="O131">
        <f t="shared" si="11"/>
        <v>0</v>
      </c>
      <c r="P131">
        <f t="shared" si="11"/>
        <v>0</v>
      </c>
    </row>
    <row r="132" spans="1:16" ht="37.5">
      <c r="A132" s="22" t="s">
        <v>25</v>
      </c>
      <c r="B132" s="7" t="s">
        <v>10</v>
      </c>
      <c r="C132" s="83">
        <v>33910</v>
      </c>
      <c r="D132" s="83">
        <v>33670</v>
      </c>
      <c r="E132" s="83">
        <v>37111.07</v>
      </c>
      <c r="F132" s="83">
        <v>40978.05</v>
      </c>
      <c r="G132" s="83">
        <v>40978.05</v>
      </c>
      <c r="H132" s="83">
        <v>45219.28</v>
      </c>
      <c r="I132" s="83">
        <v>49922.08</v>
      </c>
      <c r="J132">
        <f t="shared" si="11"/>
        <v>195321.59999999998</v>
      </c>
      <c r="K132">
        <f t="shared" si="11"/>
        <v>181818</v>
      </c>
      <c r="L132">
        <f t="shared" si="11"/>
        <v>200399.77800000002</v>
      </c>
      <c r="M132">
        <f t="shared" si="11"/>
        <v>221281.47000000003</v>
      </c>
      <c r="N132">
        <f t="shared" si="11"/>
        <v>221281.47000000003</v>
      </c>
      <c r="O132">
        <f t="shared" si="11"/>
        <v>244184.112</v>
      </c>
      <c r="P132">
        <f t="shared" si="11"/>
        <v>269579.232</v>
      </c>
    </row>
    <row r="133" spans="1:16" ht="18.75">
      <c r="A133" s="24" t="s">
        <v>28</v>
      </c>
      <c r="B133" s="7" t="s">
        <v>10</v>
      </c>
      <c r="C133" s="83">
        <v>24035</v>
      </c>
      <c r="D133" s="83">
        <v>22111</v>
      </c>
      <c r="E133" s="83">
        <v>24370.74</v>
      </c>
      <c r="F133" s="83">
        <v>26910.18</v>
      </c>
      <c r="G133" s="83">
        <v>26910.18</v>
      </c>
      <c r="H133" s="83">
        <v>29695.38</v>
      </c>
      <c r="I133" s="83">
        <v>32783.7</v>
      </c>
      <c r="J133">
        <f t="shared" si="11"/>
        <v>265346.4</v>
      </c>
      <c r="K133">
        <f t="shared" si="11"/>
        <v>244105.44000000003</v>
      </c>
      <c r="L133">
        <f t="shared" si="11"/>
        <v>269052.96960000007</v>
      </c>
      <c r="M133">
        <f t="shared" si="11"/>
        <v>297088.3872</v>
      </c>
      <c r="N133">
        <f t="shared" si="11"/>
        <v>297088.3872</v>
      </c>
      <c r="O133">
        <f t="shared" si="11"/>
        <v>327836.9952</v>
      </c>
      <c r="P133">
        <f t="shared" si="11"/>
        <v>361932.04799999995</v>
      </c>
    </row>
    <row r="134" spans="1:16" ht="18.75">
      <c r="A134" s="23" t="s">
        <v>29</v>
      </c>
      <c r="B134" s="7" t="s">
        <v>10</v>
      </c>
      <c r="C134" s="83">
        <v>23181</v>
      </c>
      <c r="D134" s="83">
        <v>24647</v>
      </c>
      <c r="E134" s="83">
        <v>27165.92</v>
      </c>
      <c r="F134" s="83">
        <v>29996.62</v>
      </c>
      <c r="G134" s="83">
        <v>29996.62</v>
      </c>
      <c r="H134" s="83">
        <v>33101</v>
      </c>
      <c r="I134" s="83">
        <v>36543.79</v>
      </c>
      <c r="J134">
        <f t="shared" si="11"/>
        <v>80669.88</v>
      </c>
      <c r="K134">
        <f t="shared" si="11"/>
        <v>79856.28</v>
      </c>
      <c r="L134">
        <f t="shared" si="11"/>
        <v>88017.5808</v>
      </c>
      <c r="M134">
        <f t="shared" si="11"/>
        <v>97189.0488</v>
      </c>
      <c r="N134">
        <f t="shared" si="11"/>
        <v>97189.0488</v>
      </c>
      <c r="O134">
        <f t="shared" si="11"/>
        <v>107247.24</v>
      </c>
      <c r="P134">
        <f t="shared" si="11"/>
        <v>118401.8796</v>
      </c>
    </row>
    <row r="135" spans="1:16" ht="18.75">
      <c r="A135" s="23" t="s">
        <v>31</v>
      </c>
      <c r="B135" s="7" t="s">
        <v>10</v>
      </c>
      <c r="C135" s="83">
        <v>20781.38</v>
      </c>
      <c r="D135" s="83">
        <v>15428</v>
      </c>
      <c r="E135" s="83">
        <v>17004.74</v>
      </c>
      <c r="F135" s="83">
        <v>18776.64</v>
      </c>
      <c r="G135" s="83">
        <v>18776.64</v>
      </c>
      <c r="H135" s="83">
        <v>20720.02</v>
      </c>
      <c r="I135" s="83">
        <v>22874.9</v>
      </c>
      <c r="J135">
        <f t="shared" si="11"/>
        <v>59850.3744</v>
      </c>
      <c r="K135">
        <f t="shared" si="11"/>
        <v>75905.76</v>
      </c>
      <c r="L135">
        <f t="shared" si="11"/>
        <v>85703.88960000001</v>
      </c>
      <c r="M135">
        <f t="shared" si="11"/>
        <v>94634.2656</v>
      </c>
      <c r="N135">
        <f t="shared" si="11"/>
        <v>94634.2656</v>
      </c>
      <c r="O135">
        <f t="shared" si="11"/>
        <v>104428.9008</v>
      </c>
      <c r="P135">
        <f t="shared" si="11"/>
        <v>115289.49600000001</v>
      </c>
    </row>
    <row r="136" spans="1:16" ht="58.5" customHeight="1">
      <c r="A136" s="25" t="s">
        <v>72</v>
      </c>
      <c r="B136" s="7" t="s">
        <v>10</v>
      </c>
      <c r="C136" s="83">
        <v>22260</v>
      </c>
      <c r="D136" s="83">
        <v>24406</v>
      </c>
      <c r="E136" s="83">
        <v>26900</v>
      </c>
      <c r="F136" s="83">
        <v>29703</v>
      </c>
      <c r="G136" s="83">
        <v>29703</v>
      </c>
      <c r="H136" s="83">
        <v>32778</v>
      </c>
      <c r="I136" s="83">
        <v>36186</v>
      </c>
      <c r="J136">
        <f aca="true" t="shared" si="12" ref="J136:P136">SUM(J120:J135)</f>
        <v>777264.6384</v>
      </c>
      <c r="K136">
        <f t="shared" si="12"/>
        <v>751769.8800000001</v>
      </c>
      <c r="L136">
        <f t="shared" si="12"/>
        <v>830652.8316000002</v>
      </c>
      <c r="M136">
        <f t="shared" si="12"/>
        <v>917194.7124000001</v>
      </c>
      <c r="N136">
        <f t="shared" si="12"/>
        <v>917194.7124000001</v>
      </c>
      <c r="O136">
        <f t="shared" si="12"/>
        <v>1012950.2135999999</v>
      </c>
      <c r="P136">
        <f t="shared" si="12"/>
        <v>1118301.738</v>
      </c>
    </row>
    <row r="137" spans="1:9" ht="18.75">
      <c r="A137" s="26" t="s">
        <v>71</v>
      </c>
      <c r="B137" s="7"/>
      <c r="C137" s="8"/>
      <c r="D137" s="8"/>
      <c r="E137" s="8"/>
      <c r="F137" s="8"/>
      <c r="G137" s="9"/>
      <c r="H137" s="8"/>
      <c r="I137" s="9"/>
    </row>
    <row r="138" spans="1:9" ht="37.5">
      <c r="A138" s="48" t="s">
        <v>107</v>
      </c>
      <c r="B138" s="7" t="s">
        <v>10</v>
      </c>
      <c r="C138" s="83">
        <v>22447</v>
      </c>
      <c r="D138" s="83">
        <v>24942</v>
      </c>
      <c r="E138" s="83">
        <v>27491.07</v>
      </c>
      <c r="F138" s="83">
        <v>30355.64</v>
      </c>
      <c r="G138" s="83">
        <v>30355.64</v>
      </c>
      <c r="H138" s="83">
        <v>33497.45</v>
      </c>
      <c r="I138" s="83">
        <v>36981.19</v>
      </c>
    </row>
    <row r="139" spans="1:9" ht="18.75">
      <c r="A139" s="49" t="s">
        <v>105</v>
      </c>
      <c r="B139" s="7" t="s">
        <v>10</v>
      </c>
      <c r="C139" s="83">
        <v>0</v>
      </c>
      <c r="D139" s="83">
        <v>0</v>
      </c>
      <c r="E139" s="83">
        <v>0</v>
      </c>
      <c r="F139" s="83">
        <v>0</v>
      </c>
      <c r="G139" s="83">
        <v>0</v>
      </c>
      <c r="H139" s="83">
        <v>0</v>
      </c>
      <c r="I139" s="83">
        <v>0</v>
      </c>
    </row>
    <row r="140" spans="1:9" ht="18.75">
      <c r="A140" s="73" t="s">
        <v>106</v>
      </c>
      <c r="B140" s="7" t="s">
        <v>10</v>
      </c>
      <c r="C140" s="83"/>
      <c r="D140" s="83"/>
      <c r="E140" s="83"/>
      <c r="F140" s="83"/>
      <c r="G140" s="83"/>
      <c r="H140" s="83"/>
      <c r="I140" s="83"/>
    </row>
    <row r="141" spans="1:9" ht="60" customHeight="1">
      <c r="A141" s="37" t="s">
        <v>41</v>
      </c>
      <c r="B141" s="7" t="s">
        <v>10</v>
      </c>
      <c r="C141" s="83">
        <v>11150</v>
      </c>
      <c r="D141" s="83">
        <v>12310</v>
      </c>
      <c r="E141" s="83">
        <v>13368</v>
      </c>
      <c r="F141" s="83">
        <v>14981</v>
      </c>
      <c r="G141" s="83">
        <v>14981</v>
      </c>
      <c r="H141" s="83">
        <v>16532</v>
      </c>
      <c r="I141" s="83">
        <v>18251</v>
      </c>
    </row>
    <row r="142" spans="1:9" ht="42.75" customHeight="1">
      <c r="A142" s="38" t="s">
        <v>45</v>
      </c>
      <c r="B142" s="7" t="s">
        <v>7</v>
      </c>
      <c r="C142" s="83">
        <v>777.27</v>
      </c>
      <c r="D142" s="83">
        <v>751.77</v>
      </c>
      <c r="E142" s="83">
        <v>830.7</v>
      </c>
      <c r="F142" s="83">
        <v>917.2</v>
      </c>
      <c r="G142" s="83">
        <v>917.2</v>
      </c>
      <c r="H142" s="83">
        <v>1013</v>
      </c>
      <c r="I142" s="83">
        <v>1118.3</v>
      </c>
    </row>
    <row r="143" spans="1:9" ht="18.75">
      <c r="A143" s="39" t="s">
        <v>23</v>
      </c>
      <c r="C143" s="8"/>
      <c r="D143" s="8"/>
      <c r="E143" s="8"/>
      <c r="F143" s="8"/>
      <c r="G143" s="9"/>
      <c r="H143" s="8"/>
      <c r="I143" s="9"/>
    </row>
    <row r="144" spans="1:9" ht="37.5">
      <c r="A144" s="39" t="s">
        <v>46</v>
      </c>
      <c r="B144" s="7" t="s">
        <v>7</v>
      </c>
      <c r="C144" s="83">
        <v>20.07</v>
      </c>
      <c r="D144" s="83">
        <f aca="true" t="shared" si="13" ref="D144:I144">D102*D141*12/1000</f>
        <v>29.543999999999993</v>
      </c>
      <c r="E144" s="83">
        <f t="shared" si="13"/>
        <v>32.08319999999999</v>
      </c>
      <c r="F144" s="83">
        <f t="shared" si="13"/>
        <v>35.95439999999999</v>
      </c>
      <c r="G144" s="83">
        <f t="shared" si="13"/>
        <v>35.95439999999999</v>
      </c>
      <c r="H144" s="83">
        <f t="shared" si="13"/>
        <v>39.676799999999986</v>
      </c>
      <c r="I144" s="83">
        <f t="shared" si="13"/>
        <v>43.80239999999999</v>
      </c>
    </row>
    <row r="145" spans="1:9" ht="37.5">
      <c r="A145" s="39" t="s">
        <v>51</v>
      </c>
      <c r="B145" s="7" t="s">
        <v>7</v>
      </c>
      <c r="C145" s="83">
        <v>5.18</v>
      </c>
      <c r="D145" s="83">
        <f aca="true" t="shared" si="14" ref="D145:I145">D82*D121*12/1000</f>
        <v>1.49148</v>
      </c>
      <c r="E145" s="83">
        <f t="shared" si="14"/>
        <v>1.644</v>
      </c>
      <c r="F145" s="83">
        <f t="shared" si="14"/>
        <v>1.8152040000000003</v>
      </c>
      <c r="G145" s="83">
        <f t="shared" si="14"/>
        <v>1.8152040000000003</v>
      </c>
      <c r="H145" s="83">
        <f t="shared" si="14"/>
        <v>2.0043480000000002</v>
      </c>
      <c r="I145" s="83">
        <f t="shared" si="14"/>
        <v>2.2128</v>
      </c>
    </row>
    <row r="146" spans="1:9" ht="37.5">
      <c r="A146" s="39" t="s">
        <v>55</v>
      </c>
      <c r="B146" s="7" t="s">
        <v>7</v>
      </c>
      <c r="C146" s="83">
        <v>296.5</v>
      </c>
      <c r="D146" s="83">
        <f aca="true" t="shared" si="15" ref="D146:I146">D97*D136*12/1000</f>
        <v>330.94536</v>
      </c>
      <c r="E146" s="83">
        <f t="shared" si="15"/>
        <v>364.76399999999995</v>
      </c>
      <c r="F146" s="83">
        <f t="shared" si="15"/>
        <v>402.77268</v>
      </c>
      <c r="G146" s="83">
        <f t="shared" si="15"/>
        <v>402.77268</v>
      </c>
      <c r="H146" s="83">
        <f t="shared" si="15"/>
        <v>444.46968</v>
      </c>
      <c r="I146" s="83">
        <f t="shared" si="15"/>
        <v>490.6821599999999</v>
      </c>
    </row>
    <row r="147" spans="1:9" ht="19.5">
      <c r="A147" s="38" t="s">
        <v>24</v>
      </c>
      <c r="B147" s="7" t="s">
        <v>7</v>
      </c>
      <c r="C147" s="83">
        <v>2.8</v>
      </c>
      <c r="D147" s="83">
        <v>2.25</v>
      </c>
      <c r="E147" s="83">
        <v>2.5</v>
      </c>
      <c r="F147" s="83">
        <v>2.5</v>
      </c>
      <c r="G147" s="83">
        <v>2.6</v>
      </c>
      <c r="H147" s="83">
        <v>2.7</v>
      </c>
      <c r="I147" s="83">
        <v>2.8</v>
      </c>
    </row>
    <row r="148" spans="1:9" ht="19.5">
      <c r="A148" s="38" t="s">
        <v>2</v>
      </c>
      <c r="B148" s="7" t="s">
        <v>7</v>
      </c>
      <c r="C148" s="83">
        <v>0</v>
      </c>
      <c r="D148" s="83">
        <v>0</v>
      </c>
      <c r="E148" s="83">
        <v>0</v>
      </c>
      <c r="F148" s="83">
        <v>0</v>
      </c>
      <c r="G148" s="83">
        <v>0</v>
      </c>
      <c r="H148" s="83">
        <v>0</v>
      </c>
      <c r="I148" s="83">
        <v>0</v>
      </c>
    </row>
    <row r="149" spans="1:14" ht="39">
      <c r="A149" s="54" t="s">
        <v>58</v>
      </c>
      <c r="B149" s="10" t="s">
        <v>7</v>
      </c>
      <c r="C149" s="90">
        <f aca="true" t="shared" si="16" ref="C149:I149">C142+C147+C148</f>
        <v>780.0699999999999</v>
      </c>
      <c r="D149" s="90">
        <f t="shared" si="16"/>
        <v>754.02</v>
      </c>
      <c r="E149" s="90">
        <f t="shared" si="16"/>
        <v>833.2</v>
      </c>
      <c r="F149" s="90">
        <f t="shared" si="16"/>
        <v>919.7</v>
      </c>
      <c r="G149" s="90">
        <f t="shared" si="16"/>
        <v>919.8000000000001</v>
      </c>
      <c r="H149" s="90">
        <f t="shared" si="16"/>
        <v>1015.7</v>
      </c>
      <c r="I149" s="90">
        <f t="shared" si="16"/>
        <v>1121.1</v>
      </c>
      <c r="N149" t="s">
        <v>74</v>
      </c>
    </row>
    <row r="150" spans="1:9" ht="18.75">
      <c r="A150" s="126" t="s">
        <v>68</v>
      </c>
      <c r="B150" s="127"/>
      <c r="C150" s="127"/>
      <c r="D150" s="127"/>
      <c r="E150" s="127"/>
      <c r="F150" s="127"/>
      <c r="G150" s="127"/>
      <c r="H150" s="127"/>
      <c r="I150" s="128"/>
    </row>
    <row r="151" spans="1:9" ht="39">
      <c r="A151" s="41" t="s">
        <v>65</v>
      </c>
      <c r="B151" s="10" t="s">
        <v>7</v>
      </c>
      <c r="C151" s="104">
        <v>90.4</v>
      </c>
      <c r="D151" s="91">
        <v>89.01</v>
      </c>
      <c r="E151" s="91">
        <v>91.33</v>
      </c>
      <c r="F151" s="91">
        <v>95.16</v>
      </c>
      <c r="G151" s="91">
        <v>95.16</v>
      </c>
      <c r="H151" s="91">
        <v>98.58</v>
      </c>
      <c r="I151" s="91">
        <v>102.25</v>
      </c>
    </row>
    <row r="152" spans="1:9" ht="18.75">
      <c r="A152" s="39" t="s">
        <v>23</v>
      </c>
      <c r="B152" s="10" t="s">
        <v>7</v>
      </c>
      <c r="C152" s="105"/>
      <c r="D152" s="88"/>
      <c r="E152" s="88"/>
      <c r="F152" s="88"/>
      <c r="G152" s="88"/>
      <c r="H152" s="88"/>
      <c r="I152" s="88"/>
    </row>
    <row r="153" spans="1:9" ht="18.75">
      <c r="A153" s="4" t="s">
        <v>63</v>
      </c>
      <c r="B153" s="10" t="s">
        <v>7</v>
      </c>
      <c r="C153" s="106">
        <v>41.6</v>
      </c>
      <c r="D153" s="83">
        <v>43.17</v>
      </c>
      <c r="E153" s="83">
        <v>46.48</v>
      </c>
      <c r="F153" s="83">
        <v>48.43</v>
      </c>
      <c r="G153" s="83">
        <v>48.43</v>
      </c>
      <c r="H153" s="83">
        <v>50.18</v>
      </c>
      <c r="I153" s="83">
        <v>52.18</v>
      </c>
    </row>
    <row r="154" spans="1:9" ht="18.75">
      <c r="A154" s="4" t="s">
        <v>64</v>
      </c>
      <c r="B154" s="10" t="s">
        <v>7</v>
      </c>
      <c r="C154" s="106"/>
      <c r="D154" s="83"/>
      <c r="E154" s="83"/>
      <c r="F154" s="83"/>
      <c r="G154" s="83"/>
      <c r="H154" s="83"/>
      <c r="I154" s="83"/>
    </row>
    <row r="155" spans="1:9" ht="18.75">
      <c r="A155" s="47" t="s">
        <v>59</v>
      </c>
      <c r="B155" s="10" t="s">
        <v>7</v>
      </c>
      <c r="C155" s="106">
        <v>5.6</v>
      </c>
      <c r="D155" s="83">
        <v>5</v>
      </c>
      <c r="E155" s="83">
        <v>4.25</v>
      </c>
      <c r="F155" s="83">
        <v>4.42</v>
      </c>
      <c r="G155" s="83">
        <v>4.42</v>
      </c>
      <c r="H155" s="83">
        <v>4.58</v>
      </c>
      <c r="I155" s="83">
        <v>4.76</v>
      </c>
    </row>
    <row r="156" spans="1:9" ht="31.5">
      <c r="A156" s="75" t="s">
        <v>73</v>
      </c>
      <c r="B156" s="10" t="s">
        <v>7</v>
      </c>
      <c r="C156" s="106"/>
      <c r="D156" s="83"/>
      <c r="E156" s="83"/>
      <c r="F156" s="83"/>
      <c r="G156" s="83"/>
      <c r="H156" s="83"/>
      <c r="I156" s="83"/>
    </row>
    <row r="157" spans="1:9" ht="18.75">
      <c r="A157" s="75" t="s">
        <v>70</v>
      </c>
      <c r="B157" s="10" t="s">
        <v>7</v>
      </c>
      <c r="C157" s="106"/>
      <c r="D157" s="83"/>
      <c r="E157" s="83"/>
      <c r="F157" s="83"/>
      <c r="G157" s="83"/>
      <c r="H157" s="83"/>
      <c r="I157" s="83"/>
    </row>
    <row r="158" spans="1:12" ht="18.75">
      <c r="A158" s="47" t="s">
        <v>60</v>
      </c>
      <c r="B158" s="10" t="s">
        <v>7</v>
      </c>
      <c r="C158" s="106">
        <v>0.6</v>
      </c>
      <c r="D158" s="83">
        <v>0.68</v>
      </c>
      <c r="E158" s="83">
        <v>0.66</v>
      </c>
      <c r="F158" s="83">
        <v>0.69</v>
      </c>
      <c r="G158" s="83">
        <v>0.69</v>
      </c>
      <c r="H158" s="83">
        <v>0.71</v>
      </c>
      <c r="I158" s="83">
        <v>0.74</v>
      </c>
      <c r="L158" t="s">
        <v>67</v>
      </c>
    </row>
    <row r="159" spans="1:12" ht="36" customHeight="1">
      <c r="A159" s="43" t="s">
        <v>75</v>
      </c>
      <c r="B159" s="10" t="s">
        <v>7</v>
      </c>
      <c r="C159" s="106"/>
      <c r="D159" s="83"/>
      <c r="E159" s="83"/>
      <c r="F159" s="83"/>
      <c r="G159" s="83"/>
      <c r="H159" s="83"/>
      <c r="I159" s="83"/>
      <c r="L159" t="s">
        <v>66</v>
      </c>
    </row>
    <row r="160" spans="1:9" ht="18.75">
      <c r="A160" s="4" t="s">
        <v>69</v>
      </c>
      <c r="B160" s="10" t="s">
        <v>7</v>
      </c>
      <c r="C160" s="106"/>
      <c r="D160" s="92"/>
      <c r="E160" s="92"/>
      <c r="F160" s="92"/>
      <c r="G160" s="92"/>
      <c r="H160" s="92"/>
      <c r="I160" s="92"/>
    </row>
    <row r="161" spans="1:9" ht="18.75">
      <c r="A161" s="42" t="s">
        <v>61</v>
      </c>
      <c r="B161" s="10" t="s">
        <v>7</v>
      </c>
      <c r="C161" s="107">
        <v>7.1</v>
      </c>
      <c r="D161" s="93">
        <v>7.48</v>
      </c>
      <c r="E161" s="93">
        <v>7.78</v>
      </c>
      <c r="F161" s="93">
        <v>8.11</v>
      </c>
      <c r="G161" s="93">
        <v>8.11</v>
      </c>
      <c r="H161" s="93">
        <v>8.39</v>
      </c>
      <c r="I161" s="93">
        <v>8.73</v>
      </c>
    </row>
    <row r="162" spans="1:9" s="46" customFormat="1" ht="33.75" customHeight="1">
      <c r="A162" s="44" t="s">
        <v>62</v>
      </c>
      <c r="B162" s="45" t="s">
        <v>7</v>
      </c>
      <c r="C162" s="108">
        <v>0</v>
      </c>
      <c r="D162" s="94">
        <v>0</v>
      </c>
      <c r="E162" s="94">
        <v>0.01</v>
      </c>
      <c r="F162" s="94">
        <v>0.01</v>
      </c>
      <c r="G162" s="94">
        <v>0.01</v>
      </c>
      <c r="H162" s="94">
        <v>0.01</v>
      </c>
      <c r="I162" s="94">
        <v>0.01</v>
      </c>
    </row>
    <row r="163" spans="3:9" ht="12.75">
      <c r="C163" s="74"/>
      <c r="D163" s="74"/>
      <c r="E163" s="74"/>
      <c r="F163" s="74"/>
      <c r="G163" s="74"/>
      <c r="H163" s="74"/>
      <c r="I163" s="74"/>
    </row>
  </sheetData>
  <sheetProtection formatColumns="0" formatRows="0" selectLockedCells="1"/>
  <mergeCells count="17">
    <mergeCell ref="F6:I6"/>
    <mergeCell ref="A6:A8"/>
    <mergeCell ref="B6:B8"/>
    <mergeCell ref="A9:I9"/>
    <mergeCell ref="A27:I27"/>
    <mergeCell ref="A150:I150"/>
    <mergeCell ref="A77:I77"/>
    <mergeCell ref="H1:I1"/>
    <mergeCell ref="H2:I2"/>
    <mergeCell ref="A1:F1"/>
    <mergeCell ref="D6:D8"/>
    <mergeCell ref="C6:C8"/>
    <mergeCell ref="E6:E8"/>
    <mergeCell ref="A4:I4"/>
    <mergeCell ref="F7:G7"/>
    <mergeCell ref="H7:H8"/>
    <mergeCell ref="I7:I8"/>
  </mergeCells>
  <printOptions horizontalCentered="1"/>
  <pageMargins left="0.5905511811023623" right="0.3937007874015748" top="0.3937007874015748" bottom="0.3937007874015748" header="0.5118110236220472" footer="0.5118110236220472"/>
  <pageSetup fitToHeight="0" fitToWidth="1" horizontalDpi="600" verticalDpi="600" orientation="landscape" paperSize="9" scale="59" r:id="rId1"/>
  <rowBreaks count="6" manualBreakCount="6">
    <brk id="26" max="13" man="1"/>
    <brk id="52" max="13" man="1"/>
    <brk id="76" max="13" man="1"/>
    <brk id="101" max="13" man="1"/>
    <brk id="122" max="13" man="1"/>
    <brk id="14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2018-08-08T07:05:36Z</cp:lastPrinted>
  <dcterms:created xsi:type="dcterms:W3CDTF">2006-03-06T08:26:24Z</dcterms:created>
  <dcterms:modified xsi:type="dcterms:W3CDTF">2018-08-22T08:03:50Z</dcterms:modified>
  <cp:category/>
  <cp:version/>
  <cp:contentType/>
  <cp:contentStatus/>
</cp:coreProperties>
</file>